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etunjuk" sheetId="1" state="visible" r:id="rId3"/>
    <sheet name="Pengaturan" sheetId="2" state="visible" r:id="rId4"/>
    <sheet name="Nilai" sheetId="3" state="visible" r:id="rId5"/>
  </sheets>
  <definedNames>
    <definedName function="false" hidden="false" localSheetId="2" name="_xlnm.Print_Area" vbProcedure="false">Nilai!$A$1:$P$57</definedName>
    <definedName function="false" hidden="false" localSheetId="2" name="_xlnm.Print_Titles" vbProcedure="false">Nilai!$1:$5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6" authorId="0">
      <text>
        <r>
          <rPr>
            <sz val="10"/>
            <rFont val="Arial"/>
            <family val="2"/>
          </rPr>
          <t xml:space="preserve">Baris contoh. Timpa dengan data siswa yang sebenarnya.</t>
        </r>
      </text>
    </comment>
  </commentList>
</comments>
</file>

<file path=xl/sharedStrings.xml><?xml version="1.0" encoding="utf-8"?>
<sst xmlns="http://schemas.openxmlformats.org/spreadsheetml/2006/main" count="103" uniqueCount="89">
  <si>
    <t xml:space="preserve">KALKULATOR NILAI RAPOR</t>
  </si>
  <si>
    <t xml:space="preserve">Rata-rata Penilaian Harian (PH) + PAS/PAT = Nilai Rapor</t>
  </si>
  <si>
    <t xml:space="preserve">Template ini disediakan oleh https://pustakacendekia.com</t>
  </si>
  <si>
    <t xml:space="preserve">CARA PAKAI</t>
  </si>
  <si>
    <t xml:space="preserve">Buka sheet Pengaturan, isi bobot Penilaian Harian dan bobot PAS/PAT (total harus 100%), serta KKM dan aturan pembulatan.</t>
  </si>
  <si>
    <t xml:space="preserve">Buka sheet Nilai. Isi Mata Pelajaran dan Kelas di bagian atas.</t>
  </si>
  <si>
    <t xml:space="preserve">Paste daftar nama siswa ke kolom Nama Siswa (mulai baris 6).</t>
  </si>
  <si>
    <t xml:space="preserve">Paste nilai PH1, PH2, dan seterusnya ke kolom PH, lalu nilai PAS/PAT ke kolom PAS/PAT.</t>
  </si>
  <si>
    <t xml:space="preserve">Rata-rata PH, Nilai Rapor, Predikat, Keterangan, dan Urutan Nilai terhitung otomatis. Kolom berwarna hijau tidak perlu diisi.</t>
  </si>
  <si>
    <t xml:space="preserve">MENYALIN HASIL KE TEMPLATE RAPOR</t>
  </si>
  <si>
    <t xml:space="preserve">Di sheet Nilai, blok kolom yang ingin disalin (misalnya Nilai Rapor atau Rata-rata PH, dari baris 6 sampai siswa terakhir), lalu tekan Ctrl+C. Sheet yang terkunci tetap bisa disalin.</t>
  </si>
  <si>
    <t xml:space="preserve">Buka template rapor, lalu klik sel pertama tempat nilai akan ditempel.</t>
  </si>
  <si>
    <t xml:space="preserve">Tempel sebagai nilai: klik kanan &gt; Paste Special &gt; Values, atau tekan Ctrl+Alt+V lalu pilih Values dan Enter. Di Google Sheets, tekan Ctrl+Shift+V.</t>
  </si>
  <si>
    <t xml:space="preserve">Jangan memakai Ctrl+V biasa. Rumus ikut tersalin dan bisa berubah menjadi pesan error atau angka yang salah di template rapor.</t>
  </si>
  <si>
    <t xml:space="preserve">•</t>
  </si>
  <si>
    <t xml:space="preserve">Pastikan urutan nama siswa di template rapor sama dengan sheet Nilai, lalu cek beberapa nama setelah menempel agar nilai tidak tertukar.</t>
  </si>
  <si>
    <t xml:space="preserve">Rata-rata PH tampil dua desimal, tetapi angka aslinya lebih panjang dan ikut terbawa. Bulatkan di template rapor jika perlu.</t>
  </si>
  <si>
    <t xml:space="preserve">Nilai Rapor sudah bulat sesuai pilihan pembulatan di sheet Pengaturan, jadi aman ditempel apa adanya.</t>
  </si>
  <si>
    <t xml:space="preserve">Siswa dengan data belum lengkap bernilai kosong (bukan 0), sehingga mudah terlihat jika ada yang belum diisi.</t>
  </si>
  <si>
    <t xml:space="preserve">LEGENDA WARNA</t>
  </si>
  <si>
    <t xml:space="preserve">Sel kuning muda = tempat mengisi atau paste data (input).</t>
  </si>
  <si>
    <t xml:space="preserve">Sel hijau muda = hasil rumus otomatis (terkunci agar tidak terhapus tidak sengaja).</t>
  </si>
  <si>
    <t xml:space="preserve">▼</t>
  </si>
  <si>
    <t xml:space="preserve">Sel biru bertanda ▼ = tombol menu pilihan. Klik selnya, lalu klik panah kecil yang muncul di kanannya untuk memilih.</t>
  </si>
  <si>
    <t xml:space="preserve">A</t>
  </si>
  <si>
    <t xml:space="preserve">Predikat A (hijau), B (biru), C (kuning). Nilai di bawah KKM ditandai merah.</t>
  </si>
  <si>
    <t xml:space="preserve">CATATAN PENTING</t>
  </si>
  <si>
    <t xml:space="preserve">Baris 6 berisi CONTOH data (Ahmad Fauzi). Timpa saja dengan data siswa yang sebenarnya.</t>
  </si>
  <si>
    <t xml:space="preserve">Tersedia kolom PH1 sampai PH8. Jika hanya ada 3 PH, cukup isi PH1 sampai PH3; kolom kosong tidak dihitung sebagai nol.</t>
  </si>
  <si>
    <t xml:space="preserve">Semua PH dirata-ratakan sama rata (tanpa bobot berbeda antar PH).</t>
  </si>
  <si>
    <t xml:space="preserve">Predikat dan Keterangan (Tuntas/Belum Tuntas) ditentukan berdasarkan Nilai Rapor atau Rata-rata PH, sesuai pilihan 'Predikat berdasarkan' di sheet Pengaturan. Batasnya mengikuti KKM.</t>
  </si>
  <si>
    <t xml:space="preserve">Urutan Nilai menampilkan urutan berdasarkan Nilai Rapor (1 = nilai tertinggi). Siswa dengan nilai sama mendapat nomor yang sama.</t>
  </si>
  <si>
    <t xml:space="preserve">Nilai Rapor kosong jika nilai PH atau PAS/PAT belum diisi, sebagai penanda data belum lengkap.</t>
  </si>
  <si>
    <t xml:space="preserve">Kapasitas 50 siswa per sheet. Untuk kelas lain, salin sheet Nilai (klik kanan tab &gt; Move or Copy &gt; Create a copy).</t>
  </si>
  <si>
    <t xml:space="preserve">Sheet Petunjuk dan Nilai dikunci tanpa kata sandi. Untuk membuka: tab Review &gt; Unprotect Sheet.</t>
  </si>
  <si>
    <t xml:space="preserve">Nilai yang diisi harus berupa angka 0 sampai 100.</t>
  </si>
  <si>
    <t xml:space="preserve">PENGATURAN</t>
  </si>
  <si>
    <t xml:space="preserve">Ubah hanya sel kuning dan tombol biru bertanda ▼ (menu pilihan).</t>
  </si>
  <si>
    <t xml:space="preserve">Komponen</t>
  </si>
  <si>
    <t xml:space="preserve">Nilai</t>
  </si>
  <si>
    <t xml:space="preserve">Keterangan</t>
  </si>
  <si>
    <t xml:space="preserve">Bobot Penilaian Harian (PH)</t>
  </si>
  <si>
    <t xml:space="preserve">Contoh 60%. Bobot ini diterapkan pada rata-rata PH.</t>
  </si>
  <si>
    <t xml:space="preserve">Bobot PAS/PAT</t>
  </si>
  <si>
    <t xml:space="preserve">Contoh 40%. Bobot ini diterapkan pada nilai PAS/PAT.</t>
  </si>
  <si>
    <t xml:space="preserve">Total bobot</t>
  </si>
  <si>
    <t xml:space="preserve">Harus 100%.</t>
  </si>
  <si>
    <t xml:space="preserve">Status bobot</t>
  </si>
  <si>
    <t xml:space="preserve">Muncul peringatan merah jika total bobot bukan 100%.</t>
  </si>
  <si>
    <t xml:space="preserve">KETUNTASAN DAN PREDIKAT</t>
  </si>
  <si>
    <t xml:space="preserve">KKM / KKTP</t>
  </si>
  <si>
    <t xml:space="preserve">Nilai minimal ketuntasan. Contoh 75; sesuaikan dengan sekolah.</t>
  </si>
  <si>
    <t xml:space="preserve">Batas minimal predikat A</t>
  </si>
  <si>
    <t xml:space="preserve">Otomatis dari KKM (interval = (100 - KKM) / 3). KKM 75 menghasilkan A mulai 92.</t>
  </si>
  <si>
    <t xml:space="preserve">Batas minimal predikat B</t>
  </si>
  <si>
    <t xml:space="preserve">Otomatis dari KKM. KKM 75 menghasilkan B mulai 83 (B = 83-91).</t>
  </si>
  <si>
    <t xml:space="preserve">Batas minimal predikat C</t>
  </si>
  <si>
    <t xml:space="preserve">Sama dengan KKM (KKM 75: C = 75-82). Di bawah KKM mendapat predikat D.</t>
  </si>
  <si>
    <t xml:space="preserve">Predikat berdasarkan</t>
  </si>
  <si>
    <t xml:space="preserve">Nilai Rapor</t>
  </si>
  <si>
    <t xml:space="preserve">Klik tombol biru, lalu pilih: Nilai Rapor atau Rata-rata Harian (rata-rata PH). Menentukan Predikat dan Keterangan Tuntas.</t>
  </si>
  <si>
    <t xml:space="preserve">PEMBULATAN</t>
  </si>
  <si>
    <t xml:space="preserve">Pembulatan nilai rapor</t>
  </si>
  <si>
    <t xml:space="preserve">Biasa</t>
  </si>
  <si>
    <t xml:space="preserve">Klik tombol biru, lalu pilih: Biasa (79,5 menjadi 80) atau Ke bawah (79,9 menjadi 79).</t>
  </si>
  <si>
    <t xml:space="preserve">Catatan: bobot dan KKM di atas hanya contoh; sesuaikan dengan ketentuan sekolah. Batas predikat mengikuti KKM secara otomatis.</t>
  </si>
  <si>
    <t xml:space="preserve">DAFTAR NILAI RAPOR</t>
  </si>
  <si>
    <t xml:space="preserve">https://pustakacendekia.com</t>
  </si>
  <si>
    <t xml:space="preserve">Mata Pelajaran :</t>
  </si>
  <si>
    <t xml:space="preserve">Bobot PH :</t>
  </si>
  <si>
    <t xml:space="preserve">KKM :</t>
  </si>
  <si>
    <t xml:space="preserve">Kelas :</t>
  </si>
  <si>
    <t xml:space="preserve">Bobot PAS/PAT :</t>
  </si>
  <si>
    <t xml:space="preserve">No</t>
  </si>
  <si>
    <t xml:space="preserve">Nama Siswa</t>
  </si>
  <si>
    <t xml:space="preserve">PH1</t>
  </si>
  <si>
    <t xml:space="preserve">PH2</t>
  </si>
  <si>
    <t xml:space="preserve">PH3</t>
  </si>
  <si>
    <t xml:space="preserve">PH4</t>
  </si>
  <si>
    <t xml:space="preserve">PH5</t>
  </si>
  <si>
    <t xml:space="preserve">PH6</t>
  </si>
  <si>
    <t xml:space="preserve">PH7</t>
  </si>
  <si>
    <t xml:space="preserve">PH8</t>
  </si>
  <si>
    <t xml:space="preserve">Rata-rata PH</t>
  </si>
  <si>
    <t xml:space="preserve">PAS/PAT</t>
  </si>
  <si>
    <t xml:space="preserve">Predikat</t>
  </si>
  <si>
    <t xml:space="preserve">Urutan Nilai</t>
  </si>
  <si>
    <t xml:space="preserve">Nilai Acuan Predikat</t>
  </si>
  <si>
    <t xml:space="preserve">Contoh: Ahmad Fauzi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</si>
</sst>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"/>
    <numFmt numFmtId="167" formatCode="@&quot;  ▼&quot;"/>
    <numFmt numFmtId="168" formatCode="General"/>
    <numFmt numFmtId="169" formatCode="0.##"/>
    <numFmt numFmtId="170" formatCode="0.0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CBD5E1"/>
      <name val="Arial"/>
      <family val="0"/>
      <charset val="1"/>
    </font>
    <font>
      <b val="true"/>
      <u val="single"/>
      <sz val="10"/>
      <color rgb="FF1D4ED8"/>
      <name val="Arial"/>
      <family val="0"/>
      <charset val="1"/>
    </font>
    <font>
      <b val="true"/>
      <sz val="11"/>
      <color rgb="FF0F766E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sz val="10"/>
      <color rgb="FF1E293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0"/>
      <color rgb="FF1E293B"/>
      <name val="Arial"/>
      <family val="0"/>
      <charset val="1"/>
    </font>
    <font>
      <b val="true"/>
      <sz val="11"/>
      <color rgb="FF1D4ED8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9"/>
      <color rgb="FF0F766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9"/>
      <color rgb="FFB91C1C"/>
      <name val="Arial"/>
      <family val="0"/>
      <charset val="1"/>
    </font>
    <font>
      <b val="true"/>
      <sz val="9"/>
      <color rgb="FF475569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475569"/>
      <name val="Arial"/>
      <family val="0"/>
      <charset val="1"/>
    </font>
    <font>
      <sz val="10"/>
      <color rgb="FF475569"/>
      <name val="Arial"/>
      <family val="0"/>
      <charset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F1F5F9"/>
        <bgColor rgb="FFECFDF5"/>
      </patternFill>
    </fill>
    <fill>
      <patternFill patternType="solid">
        <fgColor rgb="FFDBEAFE"/>
        <bgColor rgb="FFE2E8F0"/>
      </patternFill>
    </fill>
    <fill>
      <patternFill patternType="solid">
        <fgColor rgb="FFFFFBEB"/>
        <bgColor rgb="FFFFFFFF"/>
      </patternFill>
    </fill>
    <fill>
      <patternFill patternType="solid">
        <fgColor rgb="FFECFDF5"/>
        <bgColor rgb="FFF1F5F9"/>
      </patternFill>
    </fill>
    <fill>
      <patternFill patternType="solid">
        <fgColor rgb="FF1D4ED8"/>
        <bgColor rgb="FF1E40AF"/>
      </patternFill>
    </fill>
    <fill>
      <patternFill patternType="solid">
        <fgColor rgb="FFDCFCE7"/>
        <bgColor rgb="FFECFDF5"/>
      </patternFill>
    </fill>
    <fill>
      <patternFill patternType="solid">
        <fgColor rgb="FF334155"/>
        <bgColor rgb="FF475569"/>
      </patternFill>
    </fill>
    <fill>
      <patternFill patternType="solid">
        <fgColor rgb="FF0F766E"/>
        <bgColor rgb="FF00808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F766E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/>
      <right/>
      <top/>
      <bottom style="hair">
        <color rgb="FFCBD5E1"/>
      </bottom>
      <diagonal/>
    </border>
    <border diagonalUp="false" diagonalDown="false">
      <left/>
      <right/>
      <top/>
      <bottom style="thin">
        <color rgb="FF0F766E"/>
      </bottom>
      <diagonal/>
    </border>
    <border diagonalUp="false" diagonalDown="false">
      <left style="medium">
        <color rgb="FF93C5FD"/>
      </left>
      <right style="medium">
        <color rgb="FF1E3A8A"/>
      </right>
      <top style="medium">
        <color rgb="FF93C5FD"/>
      </top>
      <bottom style="medium">
        <color rgb="FF1E3A8A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2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false" indent="2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2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13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9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9" fontId="23" fillId="5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9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166534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1E40AF"/>
      </font>
      <fill>
        <patternFill>
          <bgColor rgb="FFDBEAFE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F766E"/>
      <rgbColor rgb="FFDBEAFE"/>
      <rgbColor rgb="FF808080"/>
      <rgbColor rgb="FF9999FF"/>
      <rgbColor rgb="FFB91C1C"/>
      <rgbColor rgb="FFFEF3C7"/>
      <rgbColor rgb="FFDCFCE7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FDF5"/>
      <rgbColor rgb="FFE2E8F0"/>
      <rgbColor rgb="FFFFFBEB"/>
      <rgbColor rgb="FF93C5FD"/>
      <rgbColor rgb="FFF1F5F9"/>
      <rgbColor rgb="FFCC99FF"/>
      <rgbColor rgb="FFFEE2E2"/>
      <rgbColor rgb="FF3366FF"/>
      <rgbColor rgb="FF33CCCC"/>
      <rgbColor rgb="FF99CC00"/>
      <rgbColor rgb="FFFFCC00"/>
      <rgbColor rgb="FFF59E0B"/>
      <rgbColor rgb="FFFF6600"/>
      <rgbColor rgb="FF475569"/>
      <rgbColor rgb="FF969696"/>
      <rgbColor rgb="FF1E40AF"/>
      <rgbColor rgb="FF339966"/>
      <rgbColor rgb="FF0F172A"/>
      <rgbColor rgb="FF334155"/>
      <rgbColor rgb="FF92400E"/>
      <rgbColor rgb="FF993366"/>
      <rgbColor rgb="FF1E3A8A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ustakacendekia.com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pustakacendekia.com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105"/>
    <col collapsed="false" customWidth="true" hidden="false" outlineLevel="0" max="4" min="4" style="0" width="2"/>
  </cols>
  <sheetData>
    <row r="1" customFormat="false" ht="42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2" t="s">
        <v>1</v>
      </c>
      <c r="B2" s="2"/>
      <c r="C2" s="2"/>
      <c r="D2" s="2"/>
    </row>
    <row r="3" customFormat="false" ht="25.5" hidden="false" customHeight="true" outlineLevel="0" collapsed="false">
      <c r="A3" s="3" t="s">
        <v>2</v>
      </c>
      <c r="B3" s="3"/>
      <c r="C3" s="3"/>
      <c r="D3" s="3"/>
    </row>
    <row r="4" customFormat="false" ht="9.75" hidden="false" customHeight="true" outlineLevel="0" collapsed="false"/>
    <row r="5" customFormat="false" ht="24" hidden="false" customHeight="true" outlineLevel="0" collapsed="false">
      <c r="B5" s="4" t="s">
        <v>3</v>
      </c>
      <c r="C5" s="4"/>
    </row>
    <row r="6" customFormat="false" ht="30" hidden="false" customHeight="true" outlineLevel="0" collapsed="false">
      <c r="B6" s="5" t="n">
        <v>1</v>
      </c>
      <c r="C6" s="6" t="s">
        <v>4</v>
      </c>
    </row>
    <row r="7" customFormat="false" ht="21" hidden="false" customHeight="true" outlineLevel="0" collapsed="false">
      <c r="B7" s="5" t="n">
        <v>2</v>
      </c>
      <c r="C7" s="6" t="s">
        <v>5</v>
      </c>
    </row>
    <row r="8" customFormat="false" ht="21" hidden="false" customHeight="true" outlineLevel="0" collapsed="false">
      <c r="B8" s="5" t="n">
        <v>3</v>
      </c>
      <c r="C8" s="6" t="s">
        <v>6</v>
      </c>
    </row>
    <row r="9" customFormat="false" ht="21" hidden="false" customHeight="true" outlineLevel="0" collapsed="false">
      <c r="B9" s="5" t="n">
        <v>4</v>
      </c>
      <c r="C9" s="6" t="s">
        <v>7</v>
      </c>
    </row>
    <row r="10" customFormat="false" ht="30" hidden="false" customHeight="true" outlineLevel="0" collapsed="false">
      <c r="B10" s="5" t="n">
        <v>5</v>
      </c>
      <c r="C10" s="6" t="s">
        <v>8</v>
      </c>
    </row>
    <row r="11" customFormat="false" ht="12" hidden="false" customHeight="true" outlineLevel="0" collapsed="false"/>
    <row r="12" customFormat="false" ht="24" hidden="false" customHeight="true" outlineLevel="0" collapsed="false">
      <c r="B12" s="4" t="s">
        <v>9</v>
      </c>
      <c r="C12" s="4"/>
    </row>
    <row r="13" customFormat="false" ht="30" hidden="false" customHeight="true" outlineLevel="0" collapsed="false">
      <c r="B13" s="5" t="n">
        <v>1</v>
      </c>
      <c r="C13" s="6" t="s">
        <v>10</v>
      </c>
    </row>
    <row r="14" customFormat="false" ht="21" hidden="false" customHeight="true" outlineLevel="0" collapsed="false">
      <c r="B14" s="5" t="n">
        <v>2</v>
      </c>
      <c r="C14" s="6" t="s">
        <v>11</v>
      </c>
    </row>
    <row r="15" customFormat="false" ht="30" hidden="false" customHeight="true" outlineLevel="0" collapsed="false">
      <c r="B15" s="5" t="n">
        <v>3</v>
      </c>
      <c r="C15" s="6" t="s">
        <v>12</v>
      </c>
    </row>
    <row r="16" customFormat="false" ht="30" hidden="false" customHeight="true" outlineLevel="0" collapsed="false">
      <c r="B16" s="5" t="n">
        <v>4</v>
      </c>
      <c r="C16" s="6" t="s">
        <v>13</v>
      </c>
    </row>
    <row r="17" customFormat="false" ht="30" hidden="false" customHeight="true" outlineLevel="0" collapsed="false">
      <c r="B17" s="7" t="s">
        <v>14</v>
      </c>
      <c r="C17" s="6" t="s">
        <v>15</v>
      </c>
    </row>
    <row r="18" customFormat="false" ht="30" hidden="false" customHeight="true" outlineLevel="0" collapsed="false">
      <c r="B18" s="7" t="s">
        <v>14</v>
      </c>
      <c r="C18" s="6" t="s">
        <v>16</v>
      </c>
    </row>
    <row r="19" customFormat="false" ht="30" hidden="false" customHeight="true" outlineLevel="0" collapsed="false">
      <c r="B19" s="7" t="s">
        <v>14</v>
      </c>
      <c r="C19" s="6" t="s">
        <v>17</v>
      </c>
    </row>
    <row r="20" customFormat="false" ht="30" hidden="false" customHeight="true" outlineLevel="0" collapsed="false">
      <c r="B20" s="7" t="s">
        <v>14</v>
      </c>
      <c r="C20" s="6" t="s">
        <v>18</v>
      </c>
    </row>
    <row r="21" customFormat="false" ht="12" hidden="false" customHeight="true" outlineLevel="0" collapsed="false"/>
    <row r="22" customFormat="false" ht="24" hidden="false" customHeight="true" outlineLevel="0" collapsed="false">
      <c r="B22" s="4" t="s">
        <v>19</v>
      </c>
      <c r="C22" s="4"/>
    </row>
    <row r="23" customFormat="false" ht="21" hidden="false" customHeight="true" outlineLevel="0" collapsed="false">
      <c r="B23" s="8"/>
      <c r="C23" s="6" t="s">
        <v>20</v>
      </c>
    </row>
    <row r="24" customFormat="false" ht="21" hidden="false" customHeight="true" outlineLevel="0" collapsed="false">
      <c r="B24" s="9"/>
      <c r="C24" s="6" t="s">
        <v>21</v>
      </c>
    </row>
    <row r="25" customFormat="false" ht="30" hidden="false" customHeight="true" outlineLevel="0" collapsed="false">
      <c r="B25" s="10" t="s">
        <v>22</v>
      </c>
      <c r="C25" s="6" t="s">
        <v>23</v>
      </c>
    </row>
    <row r="26" customFormat="false" ht="21" hidden="false" customHeight="true" outlineLevel="0" collapsed="false">
      <c r="B26" s="11" t="s">
        <v>24</v>
      </c>
      <c r="C26" s="6" t="s">
        <v>25</v>
      </c>
    </row>
    <row r="27" customFormat="false" ht="12" hidden="false" customHeight="true" outlineLevel="0" collapsed="false"/>
    <row r="28" customFormat="false" ht="24" hidden="false" customHeight="true" outlineLevel="0" collapsed="false">
      <c r="B28" s="4" t="s">
        <v>26</v>
      </c>
      <c r="C28" s="4"/>
    </row>
    <row r="29" customFormat="false" ht="21" hidden="false" customHeight="true" outlineLevel="0" collapsed="false">
      <c r="B29" s="7" t="s">
        <v>14</v>
      </c>
      <c r="C29" s="6" t="s">
        <v>27</v>
      </c>
    </row>
    <row r="30" customFormat="false" ht="30" hidden="false" customHeight="true" outlineLevel="0" collapsed="false">
      <c r="B30" s="7" t="s">
        <v>14</v>
      </c>
      <c r="C30" s="6" t="s">
        <v>28</v>
      </c>
    </row>
    <row r="31" customFormat="false" ht="21" hidden="false" customHeight="true" outlineLevel="0" collapsed="false">
      <c r="B31" s="7" t="s">
        <v>14</v>
      </c>
      <c r="C31" s="6" t="s">
        <v>29</v>
      </c>
    </row>
    <row r="32" customFormat="false" ht="30" hidden="false" customHeight="true" outlineLevel="0" collapsed="false">
      <c r="B32" s="7" t="s">
        <v>14</v>
      </c>
      <c r="C32" s="6" t="s">
        <v>30</v>
      </c>
    </row>
    <row r="33" customFormat="false" ht="30" hidden="false" customHeight="true" outlineLevel="0" collapsed="false">
      <c r="B33" s="7" t="s">
        <v>14</v>
      </c>
      <c r="C33" s="6" t="s">
        <v>31</v>
      </c>
    </row>
    <row r="34" customFormat="false" ht="21" hidden="false" customHeight="true" outlineLevel="0" collapsed="false">
      <c r="B34" s="7" t="s">
        <v>14</v>
      </c>
      <c r="C34" s="6" t="s">
        <v>32</v>
      </c>
    </row>
    <row r="35" customFormat="false" ht="30" hidden="false" customHeight="true" outlineLevel="0" collapsed="false">
      <c r="B35" s="7" t="s">
        <v>14</v>
      </c>
      <c r="C35" s="6" t="s">
        <v>33</v>
      </c>
    </row>
    <row r="36" customFormat="false" ht="21" hidden="false" customHeight="true" outlineLevel="0" collapsed="false">
      <c r="B36" s="7" t="s">
        <v>14</v>
      </c>
      <c r="C36" s="6" t="s">
        <v>34</v>
      </c>
    </row>
    <row r="37" customFormat="false" ht="21" hidden="false" customHeight="true" outlineLevel="0" collapsed="false">
      <c r="B37" s="7" t="s">
        <v>14</v>
      </c>
      <c r="C37" s="6" t="s">
        <v>35</v>
      </c>
    </row>
  </sheetData>
  <sheetProtection sheet="true"/>
  <mergeCells count="7">
    <mergeCell ref="A1:D1"/>
    <mergeCell ref="A2:D2"/>
    <mergeCell ref="A3:D3"/>
    <mergeCell ref="B5:C5"/>
    <mergeCell ref="B12:C12"/>
    <mergeCell ref="B22:C22"/>
    <mergeCell ref="B28:C28"/>
  </mergeCells>
  <hyperlinks>
    <hyperlink ref="A3" r:id="rId1" display="Template ini disediakan oleh https://pustakacendekia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9E0B"/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62"/>
  </cols>
  <sheetData>
    <row r="1" customFormat="false" ht="37.5" hidden="false" customHeight="true" outlineLevel="0" collapsed="false">
      <c r="A1" s="12" t="s">
        <v>36</v>
      </c>
      <c r="B1" s="12"/>
      <c r="C1" s="12"/>
    </row>
    <row r="2" customFormat="false" ht="19.5" hidden="false" customHeight="true" outlineLevel="0" collapsed="false">
      <c r="A2" s="13" t="s">
        <v>37</v>
      </c>
      <c r="B2" s="13"/>
      <c r="C2" s="13"/>
    </row>
    <row r="3" customFormat="false" ht="24" hidden="false" customHeight="true" outlineLevel="0" collapsed="false">
      <c r="A3" s="14" t="s">
        <v>38</v>
      </c>
      <c r="B3" s="14" t="s">
        <v>39</v>
      </c>
      <c r="C3" s="14" t="s">
        <v>40</v>
      </c>
    </row>
    <row r="4" customFormat="false" ht="25.5" hidden="false" customHeight="true" outlineLevel="0" collapsed="false">
      <c r="A4" s="15" t="s">
        <v>41</v>
      </c>
      <c r="B4" s="16" t="n">
        <v>0.6</v>
      </c>
      <c r="C4" s="17" t="s">
        <v>42</v>
      </c>
    </row>
    <row r="5" customFormat="false" ht="25.5" hidden="false" customHeight="true" outlineLevel="0" collapsed="false">
      <c r="A5" s="15" t="s">
        <v>43</v>
      </c>
      <c r="B5" s="16" t="n">
        <v>0.4</v>
      </c>
      <c r="C5" s="17" t="s">
        <v>44</v>
      </c>
    </row>
    <row r="6" customFormat="false" ht="25.5" hidden="false" customHeight="true" outlineLevel="0" collapsed="false">
      <c r="A6" s="15" t="s">
        <v>45</v>
      </c>
      <c r="B6" s="18" t="n">
        <f aca="false">B4+B5</f>
        <v>1</v>
      </c>
      <c r="C6" s="17" t="s">
        <v>46</v>
      </c>
    </row>
    <row r="7" customFormat="false" ht="25.5" hidden="false" customHeight="true" outlineLevel="0" collapsed="false">
      <c r="A7" s="15" t="s">
        <v>47</v>
      </c>
      <c r="B7" s="19" t="str">
        <f aca="false">IF(ROUND(B6,4)=1,"OK","PERINGATAN: total harus 100%")</f>
        <v>OK</v>
      </c>
      <c r="C7" s="17" t="s">
        <v>48</v>
      </c>
    </row>
    <row r="8" customFormat="false" ht="21.75" hidden="false" customHeight="true" outlineLevel="0" collapsed="false">
      <c r="A8" s="20" t="s">
        <v>49</v>
      </c>
      <c r="B8" s="21"/>
      <c r="C8" s="21"/>
    </row>
    <row r="9" customFormat="false" ht="25.5" hidden="false" customHeight="true" outlineLevel="0" collapsed="false">
      <c r="A9" s="15" t="s">
        <v>50</v>
      </c>
      <c r="B9" s="22" t="n">
        <v>75</v>
      </c>
      <c r="C9" s="17" t="s">
        <v>51</v>
      </c>
    </row>
    <row r="10" customFormat="false" ht="25.5" hidden="false" customHeight="true" outlineLevel="0" collapsed="false">
      <c r="A10" s="15" t="s">
        <v>52</v>
      </c>
      <c r="B10" s="23" t="n">
        <f aca="false">ROUND(B9+2*(100-B9)/3,0)</f>
        <v>92</v>
      </c>
      <c r="C10" s="17" t="s">
        <v>53</v>
      </c>
    </row>
    <row r="11" customFormat="false" ht="25.5" hidden="false" customHeight="true" outlineLevel="0" collapsed="false">
      <c r="A11" s="15" t="s">
        <v>54</v>
      </c>
      <c r="B11" s="23" t="n">
        <f aca="false">ROUND(B9+(100-B9)/3,0)</f>
        <v>83</v>
      </c>
      <c r="C11" s="17" t="s">
        <v>55</v>
      </c>
    </row>
    <row r="12" customFormat="false" ht="25.5" hidden="false" customHeight="true" outlineLevel="0" collapsed="false">
      <c r="A12" s="15" t="s">
        <v>56</v>
      </c>
      <c r="B12" s="23" t="n">
        <f aca="false">B9</f>
        <v>75</v>
      </c>
      <c r="C12" s="17" t="s">
        <v>57</v>
      </c>
    </row>
    <row r="13" customFormat="false" ht="25.5" hidden="false" customHeight="true" outlineLevel="0" collapsed="false">
      <c r="A13" s="15" t="s">
        <v>58</v>
      </c>
      <c r="B13" s="24" t="s">
        <v>59</v>
      </c>
      <c r="C13" s="17" t="s">
        <v>60</v>
      </c>
    </row>
    <row r="14" customFormat="false" ht="21.75" hidden="false" customHeight="true" outlineLevel="0" collapsed="false">
      <c r="A14" s="20" t="s">
        <v>61</v>
      </c>
      <c r="B14" s="21"/>
      <c r="C14" s="21"/>
    </row>
    <row r="15" customFormat="false" ht="25.5" hidden="false" customHeight="true" outlineLevel="0" collapsed="false">
      <c r="A15" s="15" t="s">
        <v>62</v>
      </c>
      <c r="B15" s="24" t="s">
        <v>63</v>
      </c>
      <c r="C15" s="17" t="s">
        <v>64</v>
      </c>
    </row>
    <row r="17" customFormat="false" ht="15" hidden="false" customHeight="false" outlineLevel="0" collapsed="false">
      <c r="A17" s="25" t="s">
        <v>65</v>
      </c>
    </row>
  </sheetData>
  <mergeCells count="2">
    <mergeCell ref="A1:C1"/>
    <mergeCell ref="A2:C2"/>
  </mergeCells>
  <conditionalFormatting sqref="B6:B7">
    <cfRule type="expression" priority="2" aboveAverage="0" equalAverage="0" bottom="0" percent="0" rank="0" text="" dxfId="0">
      <formula>ROUND($B$6,4)&lt;&gt;1</formula>
    </cfRule>
  </conditionalFormatting>
  <conditionalFormatting sqref="B7">
    <cfRule type="expression" priority="3" aboveAverage="0" equalAverage="0" bottom="0" percent="0" rank="0" text="" dxfId="1">
      <formula>ROUND($B$6,4)=1</formula>
    </cfRule>
  </conditionalFormatting>
  <dataValidations count="4">
    <dataValidation allowBlank="false" error="Pilih Biasa atau Ke bawah." errorStyle="stop" operator="between" prompt="Klik panah kecil di sebelah kanan sel ini, lalu pilih salah satu." promptTitle="Menu pilihan" showDropDown="false" showErrorMessage="false" showInputMessage="true" sqref="B15" type="list">
      <formula1>"Biasa,Ke bawah"</formula1>
      <formula2>0</formula2>
    </dataValidation>
    <dataValidation allowBlank="false" error="Pilih Nilai Rapor atau Rata-rata Harian." errorStyle="stop" operator="between" prompt="Klik panah kecil di sebelah kanan sel ini, lalu pilih salah satu." promptTitle="Menu pilihan" showDropDown="false" showErrorMessage="false" showInputMessage="true" sqref="B13" type="list">
      <formula1>"Nilai Rapor,Rata-rata Harian"</formula1>
      <formula2>0</formula2>
    </dataValidation>
    <dataValidation allowBlank="false" error="Isi persen antara 0% dan 100%." errorStyle="stop" operator="between" showDropDown="false" showErrorMessage="false" showInputMessage="false" sqref="B4:B5" type="decimal">
      <formula1>0</formula1>
      <formula2>1</formula2>
    </dataValidation>
    <dataValidation allowBlank="false" error="Isi angka 0 sampai 100." errorStyle="stop" operator="between" showDropDown="false" showErrorMessage="false" showInputMessage="false" sqref="B9" type="decimal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10" min="3" style="0" width="8.5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15"/>
    <col collapsed="false" customWidth="true" hidden="false" outlineLevel="0" max="16" min="16" style="0" width="12"/>
    <col collapsed="false" customWidth="true" hidden="true" outlineLevel="0" max="17" min="17" style="0" width="13"/>
  </cols>
  <sheetData>
    <row r="1" customFormat="false" ht="39.75" hidden="false" customHeight="true" outlineLevel="0" collapsed="false">
      <c r="A1" s="12" t="s">
        <v>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6" t="s">
        <v>67</v>
      </c>
      <c r="M1" s="26"/>
      <c r="N1" s="26"/>
      <c r="O1" s="26"/>
      <c r="P1" s="26"/>
    </row>
    <row r="2" customFormat="false" ht="22.5" hidden="false" customHeight="true" outlineLevel="0" collapsed="false">
      <c r="A2" s="27"/>
      <c r="B2" s="28" t="s">
        <v>68</v>
      </c>
      <c r="C2" s="29"/>
      <c r="D2" s="29"/>
      <c r="E2" s="29"/>
      <c r="F2" s="29"/>
      <c r="G2" s="27"/>
      <c r="H2" s="30" t="s">
        <v>69</v>
      </c>
      <c r="I2" s="27"/>
      <c r="J2" s="27"/>
      <c r="K2" s="31" t="n">
        <f aca="false">Pengaturan!B4</f>
        <v>0.6</v>
      </c>
      <c r="L2" s="28" t="s">
        <v>70</v>
      </c>
      <c r="M2" s="32" t="n">
        <f aca="false">Pengaturan!B9</f>
        <v>75</v>
      </c>
      <c r="N2" s="27"/>
      <c r="O2" s="27"/>
      <c r="P2" s="27"/>
    </row>
    <row r="3" customFormat="false" ht="22.5" hidden="false" customHeight="true" outlineLevel="0" collapsed="false">
      <c r="A3" s="27"/>
      <c r="B3" s="28" t="s">
        <v>71</v>
      </c>
      <c r="C3" s="29"/>
      <c r="D3" s="29"/>
      <c r="E3" s="29"/>
      <c r="F3" s="29"/>
      <c r="G3" s="27"/>
      <c r="H3" s="30" t="s">
        <v>72</v>
      </c>
      <c r="I3" s="27"/>
      <c r="J3" s="27"/>
      <c r="K3" s="31" t="n">
        <f aca="false">Pengaturan!B5</f>
        <v>0.4</v>
      </c>
      <c r="L3" s="33" t="str">
        <f aca="false">IF(Pengaturan!B7="OK","","PERINGATAN: total bobot di sheet Pengaturan bukan 100%")</f>
        <v/>
      </c>
      <c r="M3" s="27"/>
      <c r="N3" s="27"/>
      <c r="O3" s="27"/>
      <c r="P3" s="27"/>
    </row>
    <row r="4" customFormat="false" ht="7.5" hidden="false" customHeight="true" outlineLevel="0" collapsed="false"/>
    <row r="5" customFormat="false" ht="33.75" hidden="false" customHeight="true" outlineLevel="0" collapsed="false">
      <c r="A5" s="34" t="s">
        <v>73</v>
      </c>
      <c r="B5" s="34" t="s">
        <v>74</v>
      </c>
      <c r="C5" s="35" t="s">
        <v>75</v>
      </c>
      <c r="D5" s="35" t="s">
        <v>76</v>
      </c>
      <c r="E5" s="35" t="s">
        <v>77</v>
      </c>
      <c r="F5" s="35" t="s">
        <v>78</v>
      </c>
      <c r="G5" s="35" t="s">
        <v>79</v>
      </c>
      <c r="H5" s="35" t="s">
        <v>80</v>
      </c>
      <c r="I5" s="35" t="s">
        <v>81</v>
      </c>
      <c r="J5" s="35" t="s">
        <v>82</v>
      </c>
      <c r="K5" s="36" t="s">
        <v>83</v>
      </c>
      <c r="L5" s="35" t="s">
        <v>84</v>
      </c>
      <c r="M5" s="36" t="s">
        <v>59</v>
      </c>
      <c r="N5" s="36" t="s">
        <v>85</v>
      </c>
      <c r="O5" s="36" t="s">
        <v>40</v>
      </c>
      <c r="P5" s="36" t="s">
        <v>86</v>
      </c>
      <c r="Q5" s="37" t="s">
        <v>87</v>
      </c>
    </row>
    <row r="6" customFormat="false" ht="19.5" hidden="false" customHeight="true" outlineLevel="0" collapsed="false">
      <c r="A6" s="38" t="n">
        <f aca="false">IF(B6="","",COUNTA($B$6:B6))</f>
        <v>1</v>
      </c>
      <c r="B6" s="39" t="s">
        <v>88</v>
      </c>
      <c r="C6" s="40" t="n">
        <v>80</v>
      </c>
      <c r="D6" s="40" t="n">
        <v>75</v>
      </c>
      <c r="E6" s="40" t="n">
        <v>85</v>
      </c>
      <c r="F6" s="40" t="n">
        <v>90</v>
      </c>
      <c r="G6" s="40"/>
      <c r="H6" s="40"/>
      <c r="I6" s="40"/>
      <c r="J6" s="40"/>
      <c r="K6" s="41" t="n">
        <f aca="false">IF(COUNT(C6:J6)=0,"",AVERAGE(C6:J6))</f>
        <v>82.5</v>
      </c>
      <c r="L6" s="40" t="n">
        <v>78</v>
      </c>
      <c r="M6" s="42" t="n">
        <f aca="false">IF(OR(K6="",L6=""),"",IF(Pengaturan!$B$15="Ke bawah",ROUNDDOWN(K6*Pengaturan!$B$4+L6*Pengaturan!$B$5,0),ROUND(K6*Pengaturan!$B$4+L6*Pengaturan!$B$5,0)))</f>
        <v>81</v>
      </c>
      <c r="N6" s="43" t="str">
        <f aca="false">IF(Q6="","",IF(Q6&gt;=Pengaturan!$B$10,"A",IF(Q6&gt;=Pengaturan!$B$11,"B",IF(Q6&gt;=Pengaturan!$B$12,"C","D"))))</f>
        <v>C</v>
      </c>
      <c r="O6" s="44" t="str">
        <f aca="false">IF(Q6="","",IF(Q6&gt;=Pengaturan!$B$9,"Tuntas","Belum Tuntas"))</f>
        <v>Tuntas</v>
      </c>
      <c r="P6" s="45" t="n">
        <f aca="false">IF(M6="","",RANK(M6,$M$6:$M$55,0))</f>
        <v>1</v>
      </c>
      <c r="Q6" s="46" t="n">
        <f aca="false">IF(Pengaturan!$B$13="Rata-rata Harian",IF(K6="","",IF(Pengaturan!$B$15="Ke bawah",ROUNDDOWN(K6,0),ROUND(K6,0))),M6)</f>
        <v>81</v>
      </c>
    </row>
    <row r="7" customFormat="false" ht="19.5" hidden="false" customHeight="true" outlineLevel="0" collapsed="false">
      <c r="A7" s="38" t="str">
        <f aca="false">IF(B7="","",COUNTA($B$6:B7))</f>
        <v/>
      </c>
      <c r="B7" s="39"/>
      <c r="C7" s="40"/>
      <c r="D7" s="40"/>
      <c r="E7" s="40"/>
      <c r="F7" s="40"/>
      <c r="G7" s="40"/>
      <c r="H7" s="40"/>
      <c r="I7" s="40"/>
      <c r="J7" s="40"/>
      <c r="K7" s="41" t="str">
        <f aca="false">IF(COUNT(C7:J7)=0,"",AVERAGE(C7:J7))</f>
        <v/>
      </c>
      <c r="L7" s="40"/>
      <c r="M7" s="42" t="str">
        <f aca="false">IF(OR(K7="",L7=""),"",IF(Pengaturan!$B$15="Ke bawah",ROUNDDOWN(K7*Pengaturan!$B$4+L7*Pengaturan!$B$5,0),ROUND(K7*Pengaturan!$B$4+L7*Pengaturan!$B$5,0)))</f>
        <v/>
      </c>
      <c r="N7" s="43" t="str">
        <f aca="false">IF(Q7="","",IF(Q7&gt;=Pengaturan!$B$10,"A",IF(Q7&gt;=Pengaturan!$B$11,"B",IF(Q7&gt;=Pengaturan!$B$12,"C","D"))))</f>
        <v/>
      </c>
      <c r="O7" s="44" t="str">
        <f aca="false">IF(Q7="","",IF(Q7&gt;=Pengaturan!$B$9,"Tuntas","Belum Tuntas"))</f>
        <v/>
      </c>
      <c r="P7" s="45" t="str">
        <f aca="false">IF(M7="","",RANK(M7,$M$6:$M$55,0))</f>
        <v/>
      </c>
      <c r="Q7" s="46" t="str">
        <f aca="false">IF(Pengaturan!$B$13="Rata-rata Harian",IF(K7="","",IF(Pengaturan!$B$15="Ke bawah",ROUNDDOWN(K7,0),ROUND(K7,0))),M7)</f>
        <v/>
      </c>
    </row>
    <row r="8" customFormat="false" ht="19.5" hidden="false" customHeight="true" outlineLevel="0" collapsed="false">
      <c r="A8" s="38" t="str">
        <f aca="false">IF(B8="","",COUNTA($B$6:B8))</f>
        <v/>
      </c>
      <c r="B8" s="39"/>
      <c r="C8" s="40"/>
      <c r="D8" s="40"/>
      <c r="E8" s="40"/>
      <c r="F8" s="40"/>
      <c r="G8" s="40"/>
      <c r="H8" s="40"/>
      <c r="I8" s="40"/>
      <c r="J8" s="40"/>
      <c r="K8" s="41" t="str">
        <f aca="false">IF(COUNT(C8:J8)=0,"",AVERAGE(C8:J8))</f>
        <v/>
      </c>
      <c r="L8" s="40"/>
      <c r="M8" s="42" t="str">
        <f aca="false">IF(OR(K8="",L8=""),"",IF(Pengaturan!$B$15="Ke bawah",ROUNDDOWN(K8*Pengaturan!$B$4+L8*Pengaturan!$B$5,0),ROUND(K8*Pengaturan!$B$4+L8*Pengaturan!$B$5,0)))</f>
        <v/>
      </c>
      <c r="N8" s="43" t="str">
        <f aca="false">IF(Q8="","",IF(Q8&gt;=Pengaturan!$B$10,"A",IF(Q8&gt;=Pengaturan!$B$11,"B",IF(Q8&gt;=Pengaturan!$B$12,"C","D"))))</f>
        <v/>
      </c>
      <c r="O8" s="44" t="str">
        <f aca="false">IF(Q8="","",IF(Q8&gt;=Pengaturan!$B$9,"Tuntas","Belum Tuntas"))</f>
        <v/>
      </c>
      <c r="P8" s="45" t="str">
        <f aca="false">IF(M8="","",RANK(M8,$M$6:$M$55,0))</f>
        <v/>
      </c>
      <c r="Q8" s="46" t="str">
        <f aca="false">IF(Pengaturan!$B$13="Rata-rata Harian",IF(K8="","",IF(Pengaturan!$B$15="Ke bawah",ROUNDDOWN(K8,0),ROUND(K8,0))),M8)</f>
        <v/>
      </c>
    </row>
    <row r="9" customFormat="false" ht="19.5" hidden="false" customHeight="true" outlineLevel="0" collapsed="false">
      <c r="A9" s="38" t="str">
        <f aca="false">IF(B9="","",COUNTA($B$6:B9))</f>
        <v/>
      </c>
      <c r="B9" s="39"/>
      <c r="C9" s="40"/>
      <c r="D9" s="40"/>
      <c r="E9" s="40"/>
      <c r="F9" s="40"/>
      <c r="G9" s="40"/>
      <c r="H9" s="40"/>
      <c r="I9" s="40"/>
      <c r="J9" s="40"/>
      <c r="K9" s="41" t="str">
        <f aca="false">IF(COUNT(C9:J9)=0,"",AVERAGE(C9:J9))</f>
        <v/>
      </c>
      <c r="L9" s="40"/>
      <c r="M9" s="42" t="str">
        <f aca="false">IF(OR(K9="",L9=""),"",IF(Pengaturan!$B$15="Ke bawah",ROUNDDOWN(K9*Pengaturan!$B$4+L9*Pengaturan!$B$5,0),ROUND(K9*Pengaturan!$B$4+L9*Pengaturan!$B$5,0)))</f>
        <v/>
      </c>
      <c r="N9" s="43" t="str">
        <f aca="false">IF(Q9="","",IF(Q9&gt;=Pengaturan!$B$10,"A",IF(Q9&gt;=Pengaturan!$B$11,"B",IF(Q9&gt;=Pengaturan!$B$12,"C","D"))))</f>
        <v/>
      </c>
      <c r="O9" s="44" t="str">
        <f aca="false">IF(Q9="","",IF(Q9&gt;=Pengaturan!$B$9,"Tuntas","Belum Tuntas"))</f>
        <v/>
      </c>
      <c r="P9" s="45" t="str">
        <f aca="false">IF(M9="","",RANK(M9,$M$6:$M$55,0))</f>
        <v/>
      </c>
      <c r="Q9" s="46" t="str">
        <f aca="false">IF(Pengaturan!$B$13="Rata-rata Harian",IF(K9="","",IF(Pengaturan!$B$15="Ke bawah",ROUNDDOWN(K9,0),ROUND(K9,0))),M9)</f>
        <v/>
      </c>
    </row>
    <row r="10" customFormat="false" ht="19.5" hidden="false" customHeight="true" outlineLevel="0" collapsed="false">
      <c r="A10" s="38" t="str">
        <f aca="false">IF(B10="","",COUNTA($B$6:B10))</f>
        <v/>
      </c>
      <c r="B10" s="39"/>
      <c r="C10" s="40"/>
      <c r="D10" s="40"/>
      <c r="E10" s="40"/>
      <c r="F10" s="40"/>
      <c r="G10" s="40"/>
      <c r="H10" s="40"/>
      <c r="I10" s="40"/>
      <c r="J10" s="40"/>
      <c r="K10" s="41" t="str">
        <f aca="false">IF(COUNT(C10:J10)=0,"",AVERAGE(C10:J10))</f>
        <v/>
      </c>
      <c r="L10" s="40"/>
      <c r="M10" s="42" t="str">
        <f aca="false">IF(OR(K10="",L10=""),"",IF(Pengaturan!$B$15="Ke bawah",ROUNDDOWN(K10*Pengaturan!$B$4+L10*Pengaturan!$B$5,0),ROUND(K10*Pengaturan!$B$4+L10*Pengaturan!$B$5,0)))</f>
        <v/>
      </c>
      <c r="N10" s="43" t="str">
        <f aca="false">IF(Q10="","",IF(Q10&gt;=Pengaturan!$B$10,"A",IF(Q10&gt;=Pengaturan!$B$11,"B",IF(Q10&gt;=Pengaturan!$B$12,"C","D"))))</f>
        <v/>
      </c>
      <c r="O10" s="44" t="str">
        <f aca="false">IF(Q10="","",IF(Q10&gt;=Pengaturan!$B$9,"Tuntas","Belum Tuntas"))</f>
        <v/>
      </c>
      <c r="P10" s="45" t="str">
        <f aca="false">IF(M10="","",RANK(M10,$M$6:$M$55,0))</f>
        <v/>
      </c>
      <c r="Q10" s="46" t="str">
        <f aca="false">IF(Pengaturan!$B$13="Rata-rata Harian",IF(K10="","",IF(Pengaturan!$B$15="Ke bawah",ROUNDDOWN(K10,0),ROUND(K10,0))),M10)</f>
        <v/>
      </c>
    </row>
    <row r="11" customFormat="false" ht="19.5" hidden="false" customHeight="true" outlineLevel="0" collapsed="false">
      <c r="A11" s="38" t="str">
        <f aca="false">IF(B11="","",COUNTA($B$6:B11))</f>
        <v/>
      </c>
      <c r="B11" s="39"/>
      <c r="C11" s="40"/>
      <c r="D11" s="40"/>
      <c r="E11" s="40"/>
      <c r="F11" s="40"/>
      <c r="G11" s="40"/>
      <c r="H11" s="40"/>
      <c r="I11" s="40"/>
      <c r="J11" s="40"/>
      <c r="K11" s="41" t="str">
        <f aca="false">IF(COUNT(C11:J11)=0,"",AVERAGE(C11:J11))</f>
        <v/>
      </c>
      <c r="L11" s="40"/>
      <c r="M11" s="42" t="str">
        <f aca="false">IF(OR(K11="",L11=""),"",IF(Pengaturan!$B$15="Ke bawah",ROUNDDOWN(K11*Pengaturan!$B$4+L11*Pengaturan!$B$5,0),ROUND(K11*Pengaturan!$B$4+L11*Pengaturan!$B$5,0)))</f>
        <v/>
      </c>
      <c r="N11" s="43" t="str">
        <f aca="false">IF(Q11="","",IF(Q11&gt;=Pengaturan!$B$10,"A",IF(Q11&gt;=Pengaturan!$B$11,"B",IF(Q11&gt;=Pengaturan!$B$12,"C","D"))))</f>
        <v/>
      </c>
      <c r="O11" s="44" t="str">
        <f aca="false">IF(Q11="","",IF(Q11&gt;=Pengaturan!$B$9,"Tuntas","Belum Tuntas"))</f>
        <v/>
      </c>
      <c r="P11" s="45" t="str">
        <f aca="false">IF(M11="","",RANK(M11,$M$6:$M$55,0))</f>
        <v/>
      </c>
      <c r="Q11" s="46" t="str">
        <f aca="false">IF(Pengaturan!$B$13="Rata-rata Harian",IF(K11="","",IF(Pengaturan!$B$15="Ke bawah",ROUNDDOWN(K11,0),ROUND(K11,0))),M11)</f>
        <v/>
      </c>
    </row>
    <row r="12" customFormat="false" ht="19.5" hidden="false" customHeight="true" outlineLevel="0" collapsed="false">
      <c r="A12" s="38" t="str">
        <f aca="false">IF(B12="","",COUNTA($B$6:B12))</f>
        <v/>
      </c>
      <c r="B12" s="39"/>
      <c r="C12" s="40"/>
      <c r="D12" s="40"/>
      <c r="E12" s="40"/>
      <c r="F12" s="40"/>
      <c r="G12" s="40"/>
      <c r="H12" s="40"/>
      <c r="I12" s="40"/>
      <c r="J12" s="40"/>
      <c r="K12" s="41" t="str">
        <f aca="false">IF(COUNT(C12:J12)=0,"",AVERAGE(C12:J12))</f>
        <v/>
      </c>
      <c r="L12" s="40"/>
      <c r="M12" s="42" t="str">
        <f aca="false">IF(OR(K12="",L12=""),"",IF(Pengaturan!$B$15="Ke bawah",ROUNDDOWN(K12*Pengaturan!$B$4+L12*Pengaturan!$B$5,0),ROUND(K12*Pengaturan!$B$4+L12*Pengaturan!$B$5,0)))</f>
        <v/>
      </c>
      <c r="N12" s="43" t="str">
        <f aca="false">IF(Q12="","",IF(Q12&gt;=Pengaturan!$B$10,"A",IF(Q12&gt;=Pengaturan!$B$11,"B",IF(Q12&gt;=Pengaturan!$B$12,"C","D"))))</f>
        <v/>
      </c>
      <c r="O12" s="44" t="str">
        <f aca="false">IF(Q12="","",IF(Q12&gt;=Pengaturan!$B$9,"Tuntas","Belum Tuntas"))</f>
        <v/>
      </c>
      <c r="P12" s="45" t="str">
        <f aca="false">IF(M12="","",RANK(M12,$M$6:$M$55,0))</f>
        <v/>
      </c>
      <c r="Q12" s="46" t="str">
        <f aca="false">IF(Pengaturan!$B$13="Rata-rata Harian",IF(K12="","",IF(Pengaturan!$B$15="Ke bawah",ROUNDDOWN(K12,0),ROUND(K12,0))),M12)</f>
        <v/>
      </c>
    </row>
    <row r="13" customFormat="false" ht="19.5" hidden="false" customHeight="true" outlineLevel="0" collapsed="false">
      <c r="A13" s="38" t="str">
        <f aca="false">IF(B13="","",COUNTA($B$6:B13))</f>
        <v/>
      </c>
      <c r="B13" s="39"/>
      <c r="C13" s="40"/>
      <c r="D13" s="40"/>
      <c r="E13" s="40"/>
      <c r="F13" s="40"/>
      <c r="G13" s="40"/>
      <c r="H13" s="40"/>
      <c r="I13" s="40"/>
      <c r="J13" s="40"/>
      <c r="K13" s="41" t="str">
        <f aca="false">IF(COUNT(C13:J13)=0,"",AVERAGE(C13:J13))</f>
        <v/>
      </c>
      <c r="L13" s="40"/>
      <c r="M13" s="42" t="str">
        <f aca="false">IF(OR(K13="",L13=""),"",IF(Pengaturan!$B$15="Ke bawah",ROUNDDOWN(K13*Pengaturan!$B$4+L13*Pengaturan!$B$5,0),ROUND(K13*Pengaturan!$B$4+L13*Pengaturan!$B$5,0)))</f>
        <v/>
      </c>
      <c r="N13" s="43" t="str">
        <f aca="false">IF(Q13="","",IF(Q13&gt;=Pengaturan!$B$10,"A",IF(Q13&gt;=Pengaturan!$B$11,"B",IF(Q13&gt;=Pengaturan!$B$12,"C","D"))))</f>
        <v/>
      </c>
      <c r="O13" s="44" t="str">
        <f aca="false">IF(Q13="","",IF(Q13&gt;=Pengaturan!$B$9,"Tuntas","Belum Tuntas"))</f>
        <v/>
      </c>
      <c r="P13" s="45" t="str">
        <f aca="false">IF(M13="","",RANK(M13,$M$6:$M$55,0))</f>
        <v/>
      </c>
      <c r="Q13" s="46" t="str">
        <f aca="false">IF(Pengaturan!$B$13="Rata-rata Harian",IF(K13="","",IF(Pengaturan!$B$15="Ke bawah",ROUNDDOWN(K13,0),ROUND(K13,0))),M13)</f>
        <v/>
      </c>
    </row>
    <row r="14" customFormat="false" ht="19.5" hidden="false" customHeight="true" outlineLevel="0" collapsed="false">
      <c r="A14" s="38" t="str">
        <f aca="false">IF(B14="","",COUNTA($B$6:B14))</f>
        <v/>
      </c>
      <c r="B14" s="39"/>
      <c r="C14" s="40"/>
      <c r="D14" s="40"/>
      <c r="E14" s="40"/>
      <c r="F14" s="40"/>
      <c r="G14" s="40"/>
      <c r="H14" s="40"/>
      <c r="I14" s="40"/>
      <c r="J14" s="40"/>
      <c r="K14" s="41" t="str">
        <f aca="false">IF(COUNT(C14:J14)=0,"",AVERAGE(C14:J14))</f>
        <v/>
      </c>
      <c r="L14" s="40"/>
      <c r="M14" s="42" t="str">
        <f aca="false">IF(OR(K14="",L14=""),"",IF(Pengaturan!$B$15="Ke bawah",ROUNDDOWN(K14*Pengaturan!$B$4+L14*Pengaturan!$B$5,0),ROUND(K14*Pengaturan!$B$4+L14*Pengaturan!$B$5,0)))</f>
        <v/>
      </c>
      <c r="N14" s="43" t="str">
        <f aca="false">IF(Q14="","",IF(Q14&gt;=Pengaturan!$B$10,"A",IF(Q14&gt;=Pengaturan!$B$11,"B",IF(Q14&gt;=Pengaturan!$B$12,"C","D"))))</f>
        <v/>
      </c>
      <c r="O14" s="44" t="str">
        <f aca="false">IF(Q14="","",IF(Q14&gt;=Pengaturan!$B$9,"Tuntas","Belum Tuntas"))</f>
        <v/>
      </c>
      <c r="P14" s="45" t="str">
        <f aca="false">IF(M14="","",RANK(M14,$M$6:$M$55,0))</f>
        <v/>
      </c>
      <c r="Q14" s="46" t="str">
        <f aca="false">IF(Pengaturan!$B$13="Rata-rata Harian",IF(K14="","",IF(Pengaturan!$B$15="Ke bawah",ROUNDDOWN(K14,0),ROUND(K14,0))),M14)</f>
        <v/>
      </c>
    </row>
    <row r="15" customFormat="false" ht="19.5" hidden="false" customHeight="true" outlineLevel="0" collapsed="false">
      <c r="A15" s="38" t="str">
        <f aca="false">IF(B15="","",COUNTA($B$6:B15))</f>
        <v/>
      </c>
      <c r="B15" s="39"/>
      <c r="C15" s="40"/>
      <c r="D15" s="40"/>
      <c r="E15" s="40"/>
      <c r="F15" s="40"/>
      <c r="G15" s="40"/>
      <c r="H15" s="40"/>
      <c r="I15" s="40"/>
      <c r="J15" s="40"/>
      <c r="K15" s="41" t="str">
        <f aca="false">IF(COUNT(C15:J15)=0,"",AVERAGE(C15:J15))</f>
        <v/>
      </c>
      <c r="L15" s="40"/>
      <c r="M15" s="42" t="str">
        <f aca="false">IF(OR(K15="",L15=""),"",IF(Pengaturan!$B$15="Ke bawah",ROUNDDOWN(K15*Pengaturan!$B$4+L15*Pengaturan!$B$5,0),ROUND(K15*Pengaturan!$B$4+L15*Pengaturan!$B$5,0)))</f>
        <v/>
      </c>
      <c r="N15" s="43" t="str">
        <f aca="false">IF(Q15="","",IF(Q15&gt;=Pengaturan!$B$10,"A",IF(Q15&gt;=Pengaturan!$B$11,"B",IF(Q15&gt;=Pengaturan!$B$12,"C","D"))))</f>
        <v/>
      </c>
      <c r="O15" s="44" t="str">
        <f aca="false">IF(Q15="","",IF(Q15&gt;=Pengaturan!$B$9,"Tuntas","Belum Tuntas"))</f>
        <v/>
      </c>
      <c r="P15" s="45" t="str">
        <f aca="false">IF(M15="","",RANK(M15,$M$6:$M$55,0))</f>
        <v/>
      </c>
      <c r="Q15" s="46" t="str">
        <f aca="false">IF(Pengaturan!$B$13="Rata-rata Harian",IF(K15="","",IF(Pengaturan!$B$15="Ke bawah",ROUNDDOWN(K15,0),ROUND(K15,0))),M15)</f>
        <v/>
      </c>
    </row>
    <row r="16" customFormat="false" ht="19.5" hidden="false" customHeight="true" outlineLevel="0" collapsed="false">
      <c r="A16" s="38" t="str">
        <f aca="false">IF(B16="","",COUNTA($B$6:B16))</f>
        <v/>
      </c>
      <c r="B16" s="39"/>
      <c r="C16" s="40"/>
      <c r="D16" s="40"/>
      <c r="E16" s="40"/>
      <c r="F16" s="40"/>
      <c r="G16" s="40"/>
      <c r="H16" s="40"/>
      <c r="I16" s="40"/>
      <c r="J16" s="40"/>
      <c r="K16" s="41" t="str">
        <f aca="false">IF(COUNT(C16:J16)=0,"",AVERAGE(C16:J16))</f>
        <v/>
      </c>
      <c r="L16" s="40"/>
      <c r="M16" s="42" t="str">
        <f aca="false">IF(OR(K16="",L16=""),"",IF(Pengaturan!$B$15="Ke bawah",ROUNDDOWN(K16*Pengaturan!$B$4+L16*Pengaturan!$B$5,0),ROUND(K16*Pengaturan!$B$4+L16*Pengaturan!$B$5,0)))</f>
        <v/>
      </c>
      <c r="N16" s="43" t="str">
        <f aca="false">IF(Q16="","",IF(Q16&gt;=Pengaturan!$B$10,"A",IF(Q16&gt;=Pengaturan!$B$11,"B",IF(Q16&gt;=Pengaturan!$B$12,"C","D"))))</f>
        <v/>
      </c>
      <c r="O16" s="44" t="str">
        <f aca="false">IF(Q16="","",IF(Q16&gt;=Pengaturan!$B$9,"Tuntas","Belum Tuntas"))</f>
        <v/>
      </c>
      <c r="P16" s="45" t="str">
        <f aca="false">IF(M16="","",RANK(M16,$M$6:$M$55,0))</f>
        <v/>
      </c>
      <c r="Q16" s="46" t="str">
        <f aca="false">IF(Pengaturan!$B$13="Rata-rata Harian",IF(K16="","",IF(Pengaturan!$B$15="Ke bawah",ROUNDDOWN(K16,0),ROUND(K16,0))),M16)</f>
        <v/>
      </c>
    </row>
    <row r="17" customFormat="false" ht="19.5" hidden="false" customHeight="true" outlineLevel="0" collapsed="false">
      <c r="A17" s="38" t="str">
        <f aca="false">IF(B17="","",COUNTA($B$6:B17))</f>
        <v/>
      </c>
      <c r="B17" s="39"/>
      <c r="C17" s="40"/>
      <c r="D17" s="40"/>
      <c r="E17" s="40"/>
      <c r="F17" s="40"/>
      <c r="G17" s="40"/>
      <c r="H17" s="40"/>
      <c r="I17" s="40"/>
      <c r="J17" s="40"/>
      <c r="K17" s="41" t="str">
        <f aca="false">IF(COUNT(C17:J17)=0,"",AVERAGE(C17:J17))</f>
        <v/>
      </c>
      <c r="L17" s="40"/>
      <c r="M17" s="42" t="str">
        <f aca="false">IF(OR(K17="",L17=""),"",IF(Pengaturan!$B$15="Ke bawah",ROUNDDOWN(K17*Pengaturan!$B$4+L17*Pengaturan!$B$5,0),ROUND(K17*Pengaturan!$B$4+L17*Pengaturan!$B$5,0)))</f>
        <v/>
      </c>
      <c r="N17" s="43" t="str">
        <f aca="false">IF(Q17="","",IF(Q17&gt;=Pengaturan!$B$10,"A",IF(Q17&gt;=Pengaturan!$B$11,"B",IF(Q17&gt;=Pengaturan!$B$12,"C","D"))))</f>
        <v/>
      </c>
      <c r="O17" s="44" t="str">
        <f aca="false">IF(Q17="","",IF(Q17&gt;=Pengaturan!$B$9,"Tuntas","Belum Tuntas"))</f>
        <v/>
      </c>
      <c r="P17" s="45" t="str">
        <f aca="false">IF(M17="","",RANK(M17,$M$6:$M$55,0))</f>
        <v/>
      </c>
      <c r="Q17" s="46" t="str">
        <f aca="false">IF(Pengaturan!$B$13="Rata-rata Harian",IF(K17="","",IF(Pengaturan!$B$15="Ke bawah",ROUNDDOWN(K17,0),ROUND(K17,0))),M17)</f>
        <v/>
      </c>
    </row>
    <row r="18" customFormat="false" ht="19.5" hidden="false" customHeight="true" outlineLevel="0" collapsed="false">
      <c r="A18" s="38" t="str">
        <f aca="false">IF(B18="","",COUNTA($B$6:B18))</f>
        <v/>
      </c>
      <c r="B18" s="39"/>
      <c r="C18" s="40"/>
      <c r="D18" s="40"/>
      <c r="E18" s="40"/>
      <c r="F18" s="40"/>
      <c r="G18" s="40"/>
      <c r="H18" s="40"/>
      <c r="I18" s="40"/>
      <c r="J18" s="40"/>
      <c r="K18" s="41" t="str">
        <f aca="false">IF(COUNT(C18:J18)=0,"",AVERAGE(C18:J18))</f>
        <v/>
      </c>
      <c r="L18" s="40"/>
      <c r="M18" s="42" t="str">
        <f aca="false">IF(OR(K18="",L18=""),"",IF(Pengaturan!$B$15="Ke bawah",ROUNDDOWN(K18*Pengaturan!$B$4+L18*Pengaturan!$B$5,0),ROUND(K18*Pengaturan!$B$4+L18*Pengaturan!$B$5,0)))</f>
        <v/>
      </c>
      <c r="N18" s="43" t="str">
        <f aca="false">IF(Q18="","",IF(Q18&gt;=Pengaturan!$B$10,"A",IF(Q18&gt;=Pengaturan!$B$11,"B",IF(Q18&gt;=Pengaturan!$B$12,"C","D"))))</f>
        <v/>
      </c>
      <c r="O18" s="44" t="str">
        <f aca="false">IF(Q18="","",IF(Q18&gt;=Pengaturan!$B$9,"Tuntas","Belum Tuntas"))</f>
        <v/>
      </c>
      <c r="P18" s="45" t="str">
        <f aca="false">IF(M18="","",RANK(M18,$M$6:$M$55,0))</f>
        <v/>
      </c>
      <c r="Q18" s="46" t="str">
        <f aca="false">IF(Pengaturan!$B$13="Rata-rata Harian",IF(K18="","",IF(Pengaturan!$B$15="Ke bawah",ROUNDDOWN(K18,0),ROUND(K18,0))),M18)</f>
        <v/>
      </c>
    </row>
    <row r="19" customFormat="false" ht="19.5" hidden="false" customHeight="true" outlineLevel="0" collapsed="false">
      <c r="A19" s="38" t="str">
        <f aca="false">IF(B19="","",COUNTA($B$6:B19))</f>
        <v/>
      </c>
      <c r="B19" s="39"/>
      <c r="C19" s="40"/>
      <c r="D19" s="40"/>
      <c r="E19" s="40"/>
      <c r="F19" s="40"/>
      <c r="G19" s="40"/>
      <c r="H19" s="40"/>
      <c r="I19" s="40"/>
      <c r="J19" s="40"/>
      <c r="K19" s="41" t="str">
        <f aca="false">IF(COUNT(C19:J19)=0,"",AVERAGE(C19:J19))</f>
        <v/>
      </c>
      <c r="L19" s="40"/>
      <c r="M19" s="42" t="str">
        <f aca="false">IF(OR(K19="",L19=""),"",IF(Pengaturan!$B$15="Ke bawah",ROUNDDOWN(K19*Pengaturan!$B$4+L19*Pengaturan!$B$5,0),ROUND(K19*Pengaturan!$B$4+L19*Pengaturan!$B$5,0)))</f>
        <v/>
      </c>
      <c r="N19" s="43" t="str">
        <f aca="false">IF(Q19="","",IF(Q19&gt;=Pengaturan!$B$10,"A",IF(Q19&gt;=Pengaturan!$B$11,"B",IF(Q19&gt;=Pengaturan!$B$12,"C","D"))))</f>
        <v/>
      </c>
      <c r="O19" s="44" t="str">
        <f aca="false">IF(Q19="","",IF(Q19&gt;=Pengaturan!$B$9,"Tuntas","Belum Tuntas"))</f>
        <v/>
      </c>
      <c r="P19" s="45" t="str">
        <f aca="false">IF(M19="","",RANK(M19,$M$6:$M$55,0))</f>
        <v/>
      </c>
      <c r="Q19" s="46" t="str">
        <f aca="false">IF(Pengaturan!$B$13="Rata-rata Harian",IF(K19="","",IF(Pengaturan!$B$15="Ke bawah",ROUNDDOWN(K19,0),ROUND(K19,0))),M19)</f>
        <v/>
      </c>
    </row>
    <row r="20" customFormat="false" ht="19.5" hidden="false" customHeight="true" outlineLevel="0" collapsed="false">
      <c r="A20" s="38" t="str">
        <f aca="false">IF(B20="","",COUNTA($B$6:B20))</f>
        <v/>
      </c>
      <c r="B20" s="39"/>
      <c r="C20" s="40"/>
      <c r="D20" s="40"/>
      <c r="E20" s="40"/>
      <c r="F20" s="40"/>
      <c r="G20" s="40"/>
      <c r="H20" s="40"/>
      <c r="I20" s="40"/>
      <c r="J20" s="40"/>
      <c r="K20" s="41" t="str">
        <f aca="false">IF(COUNT(C20:J20)=0,"",AVERAGE(C20:J20))</f>
        <v/>
      </c>
      <c r="L20" s="40"/>
      <c r="M20" s="42" t="str">
        <f aca="false">IF(OR(K20="",L20=""),"",IF(Pengaturan!$B$15="Ke bawah",ROUNDDOWN(K20*Pengaturan!$B$4+L20*Pengaturan!$B$5,0),ROUND(K20*Pengaturan!$B$4+L20*Pengaturan!$B$5,0)))</f>
        <v/>
      </c>
      <c r="N20" s="43" t="str">
        <f aca="false">IF(Q20="","",IF(Q20&gt;=Pengaturan!$B$10,"A",IF(Q20&gt;=Pengaturan!$B$11,"B",IF(Q20&gt;=Pengaturan!$B$12,"C","D"))))</f>
        <v/>
      </c>
      <c r="O20" s="44" t="str">
        <f aca="false">IF(Q20="","",IF(Q20&gt;=Pengaturan!$B$9,"Tuntas","Belum Tuntas"))</f>
        <v/>
      </c>
      <c r="P20" s="45" t="str">
        <f aca="false">IF(M20="","",RANK(M20,$M$6:$M$55,0))</f>
        <v/>
      </c>
      <c r="Q20" s="46" t="str">
        <f aca="false">IF(Pengaturan!$B$13="Rata-rata Harian",IF(K20="","",IF(Pengaturan!$B$15="Ke bawah",ROUNDDOWN(K20,0),ROUND(K20,0))),M20)</f>
        <v/>
      </c>
    </row>
    <row r="21" customFormat="false" ht="19.5" hidden="false" customHeight="true" outlineLevel="0" collapsed="false">
      <c r="A21" s="38" t="str">
        <f aca="false">IF(B21="","",COUNTA($B$6:B21))</f>
        <v/>
      </c>
      <c r="B21" s="39"/>
      <c r="C21" s="40"/>
      <c r="D21" s="40"/>
      <c r="E21" s="40"/>
      <c r="F21" s="40"/>
      <c r="G21" s="40"/>
      <c r="H21" s="40"/>
      <c r="I21" s="40"/>
      <c r="J21" s="40"/>
      <c r="K21" s="41" t="str">
        <f aca="false">IF(COUNT(C21:J21)=0,"",AVERAGE(C21:J21))</f>
        <v/>
      </c>
      <c r="L21" s="40"/>
      <c r="M21" s="42" t="str">
        <f aca="false">IF(OR(K21="",L21=""),"",IF(Pengaturan!$B$15="Ke bawah",ROUNDDOWN(K21*Pengaturan!$B$4+L21*Pengaturan!$B$5,0),ROUND(K21*Pengaturan!$B$4+L21*Pengaturan!$B$5,0)))</f>
        <v/>
      </c>
      <c r="N21" s="43" t="str">
        <f aca="false">IF(Q21="","",IF(Q21&gt;=Pengaturan!$B$10,"A",IF(Q21&gt;=Pengaturan!$B$11,"B",IF(Q21&gt;=Pengaturan!$B$12,"C","D"))))</f>
        <v/>
      </c>
      <c r="O21" s="44" t="str">
        <f aca="false">IF(Q21="","",IF(Q21&gt;=Pengaturan!$B$9,"Tuntas","Belum Tuntas"))</f>
        <v/>
      </c>
      <c r="P21" s="45" t="str">
        <f aca="false">IF(M21="","",RANK(M21,$M$6:$M$55,0))</f>
        <v/>
      </c>
      <c r="Q21" s="46" t="str">
        <f aca="false">IF(Pengaturan!$B$13="Rata-rata Harian",IF(K21="","",IF(Pengaturan!$B$15="Ke bawah",ROUNDDOWN(K21,0),ROUND(K21,0))),M21)</f>
        <v/>
      </c>
    </row>
    <row r="22" customFormat="false" ht="19.5" hidden="false" customHeight="true" outlineLevel="0" collapsed="false">
      <c r="A22" s="38" t="str">
        <f aca="false">IF(B22="","",COUNTA($B$6:B22))</f>
        <v/>
      </c>
      <c r="B22" s="39"/>
      <c r="C22" s="40"/>
      <c r="D22" s="40"/>
      <c r="E22" s="40"/>
      <c r="F22" s="40"/>
      <c r="G22" s="40"/>
      <c r="H22" s="40"/>
      <c r="I22" s="40"/>
      <c r="J22" s="40"/>
      <c r="K22" s="41" t="str">
        <f aca="false">IF(COUNT(C22:J22)=0,"",AVERAGE(C22:J22))</f>
        <v/>
      </c>
      <c r="L22" s="40"/>
      <c r="M22" s="42" t="str">
        <f aca="false">IF(OR(K22="",L22=""),"",IF(Pengaturan!$B$15="Ke bawah",ROUNDDOWN(K22*Pengaturan!$B$4+L22*Pengaturan!$B$5,0),ROUND(K22*Pengaturan!$B$4+L22*Pengaturan!$B$5,0)))</f>
        <v/>
      </c>
      <c r="N22" s="43" t="str">
        <f aca="false">IF(Q22="","",IF(Q22&gt;=Pengaturan!$B$10,"A",IF(Q22&gt;=Pengaturan!$B$11,"B",IF(Q22&gt;=Pengaturan!$B$12,"C","D"))))</f>
        <v/>
      </c>
      <c r="O22" s="44" t="str">
        <f aca="false">IF(Q22="","",IF(Q22&gt;=Pengaturan!$B$9,"Tuntas","Belum Tuntas"))</f>
        <v/>
      </c>
      <c r="P22" s="45" t="str">
        <f aca="false">IF(M22="","",RANK(M22,$M$6:$M$55,0))</f>
        <v/>
      </c>
      <c r="Q22" s="46" t="str">
        <f aca="false">IF(Pengaturan!$B$13="Rata-rata Harian",IF(K22="","",IF(Pengaturan!$B$15="Ke bawah",ROUNDDOWN(K22,0),ROUND(K22,0))),M22)</f>
        <v/>
      </c>
    </row>
    <row r="23" customFormat="false" ht="19.5" hidden="false" customHeight="true" outlineLevel="0" collapsed="false">
      <c r="A23" s="38" t="str">
        <f aca="false">IF(B23="","",COUNTA($B$6:B23))</f>
        <v/>
      </c>
      <c r="B23" s="39"/>
      <c r="C23" s="40"/>
      <c r="D23" s="40"/>
      <c r="E23" s="40"/>
      <c r="F23" s="40"/>
      <c r="G23" s="40"/>
      <c r="H23" s="40"/>
      <c r="I23" s="40"/>
      <c r="J23" s="40"/>
      <c r="K23" s="41" t="str">
        <f aca="false">IF(COUNT(C23:J23)=0,"",AVERAGE(C23:J23))</f>
        <v/>
      </c>
      <c r="L23" s="40"/>
      <c r="M23" s="42" t="str">
        <f aca="false">IF(OR(K23="",L23=""),"",IF(Pengaturan!$B$15="Ke bawah",ROUNDDOWN(K23*Pengaturan!$B$4+L23*Pengaturan!$B$5,0),ROUND(K23*Pengaturan!$B$4+L23*Pengaturan!$B$5,0)))</f>
        <v/>
      </c>
      <c r="N23" s="43" t="str">
        <f aca="false">IF(Q23="","",IF(Q23&gt;=Pengaturan!$B$10,"A",IF(Q23&gt;=Pengaturan!$B$11,"B",IF(Q23&gt;=Pengaturan!$B$12,"C","D"))))</f>
        <v/>
      </c>
      <c r="O23" s="44" t="str">
        <f aca="false">IF(Q23="","",IF(Q23&gt;=Pengaturan!$B$9,"Tuntas","Belum Tuntas"))</f>
        <v/>
      </c>
      <c r="P23" s="45" t="str">
        <f aca="false">IF(M23="","",RANK(M23,$M$6:$M$55,0))</f>
        <v/>
      </c>
      <c r="Q23" s="46" t="str">
        <f aca="false">IF(Pengaturan!$B$13="Rata-rata Harian",IF(K23="","",IF(Pengaturan!$B$15="Ke bawah",ROUNDDOWN(K23,0),ROUND(K23,0))),M23)</f>
        <v/>
      </c>
    </row>
    <row r="24" customFormat="false" ht="19.5" hidden="false" customHeight="true" outlineLevel="0" collapsed="false">
      <c r="A24" s="38" t="str">
        <f aca="false">IF(B24="","",COUNTA($B$6:B24))</f>
        <v/>
      </c>
      <c r="B24" s="39"/>
      <c r="C24" s="40"/>
      <c r="D24" s="40"/>
      <c r="E24" s="40"/>
      <c r="F24" s="40"/>
      <c r="G24" s="40"/>
      <c r="H24" s="40"/>
      <c r="I24" s="40"/>
      <c r="J24" s="40"/>
      <c r="K24" s="41" t="str">
        <f aca="false">IF(COUNT(C24:J24)=0,"",AVERAGE(C24:J24))</f>
        <v/>
      </c>
      <c r="L24" s="40"/>
      <c r="M24" s="42" t="str">
        <f aca="false">IF(OR(K24="",L24=""),"",IF(Pengaturan!$B$15="Ke bawah",ROUNDDOWN(K24*Pengaturan!$B$4+L24*Pengaturan!$B$5,0),ROUND(K24*Pengaturan!$B$4+L24*Pengaturan!$B$5,0)))</f>
        <v/>
      </c>
      <c r="N24" s="43" t="str">
        <f aca="false">IF(Q24="","",IF(Q24&gt;=Pengaturan!$B$10,"A",IF(Q24&gt;=Pengaturan!$B$11,"B",IF(Q24&gt;=Pengaturan!$B$12,"C","D"))))</f>
        <v/>
      </c>
      <c r="O24" s="44" t="str">
        <f aca="false">IF(Q24="","",IF(Q24&gt;=Pengaturan!$B$9,"Tuntas","Belum Tuntas"))</f>
        <v/>
      </c>
      <c r="P24" s="45" t="str">
        <f aca="false">IF(M24="","",RANK(M24,$M$6:$M$55,0))</f>
        <v/>
      </c>
      <c r="Q24" s="46" t="str">
        <f aca="false">IF(Pengaturan!$B$13="Rata-rata Harian",IF(K24="","",IF(Pengaturan!$B$15="Ke bawah",ROUNDDOWN(K24,0),ROUND(K24,0))),M24)</f>
        <v/>
      </c>
    </row>
    <row r="25" customFormat="false" ht="19.5" hidden="false" customHeight="true" outlineLevel="0" collapsed="false">
      <c r="A25" s="38" t="str">
        <f aca="false">IF(B25="","",COUNTA($B$6:B25))</f>
        <v/>
      </c>
      <c r="B25" s="39"/>
      <c r="C25" s="40"/>
      <c r="D25" s="40"/>
      <c r="E25" s="40"/>
      <c r="F25" s="40"/>
      <c r="G25" s="40"/>
      <c r="H25" s="40"/>
      <c r="I25" s="40"/>
      <c r="J25" s="40"/>
      <c r="K25" s="41" t="str">
        <f aca="false">IF(COUNT(C25:J25)=0,"",AVERAGE(C25:J25))</f>
        <v/>
      </c>
      <c r="L25" s="40"/>
      <c r="M25" s="42" t="str">
        <f aca="false">IF(OR(K25="",L25=""),"",IF(Pengaturan!$B$15="Ke bawah",ROUNDDOWN(K25*Pengaturan!$B$4+L25*Pengaturan!$B$5,0),ROUND(K25*Pengaturan!$B$4+L25*Pengaturan!$B$5,0)))</f>
        <v/>
      </c>
      <c r="N25" s="43" t="str">
        <f aca="false">IF(Q25="","",IF(Q25&gt;=Pengaturan!$B$10,"A",IF(Q25&gt;=Pengaturan!$B$11,"B",IF(Q25&gt;=Pengaturan!$B$12,"C","D"))))</f>
        <v/>
      </c>
      <c r="O25" s="44" t="str">
        <f aca="false">IF(Q25="","",IF(Q25&gt;=Pengaturan!$B$9,"Tuntas","Belum Tuntas"))</f>
        <v/>
      </c>
      <c r="P25" s="45" t="str">
        <f aca="false">IF(M25="","",RANK(M25,$M$6:$M$55,0))</f>
        <v/>
      </c>
      <c r="Q25" s="46" t="str">
        <f aca="false">IF(Pengaturan!$B$13="Rata-rata Harian",IF(K25="","",IF(Pengaturan!$B$15="Ke bawah",ROUNDDOWN(K25,0),ROUND(K25,0))),M25)</f>
        <v/>
      </c>
    </row>
    <row r="26" customFormat="false" ht="19.5" hidden="false" customHeight="true" outlineLevel="0" collapsed="false">
      <c r="A26" s="38" t="str">
        <f aca="false">IF(B26="","",COUNTA($B$6:B26))</f>
        <v/>
      </c>
      <c r="B26" s="39"/>
      <c r="C26" s="40"/>
      <c r="D26" s="40"/>
      <c r="E26" s="40"/>
      <c r="F26" s="40"/>
      <c r="G26" s="40"/>
      <c r="H26" s="40"/>
      <c r="I26" s="40"/>
      <c r="J26" s="40"/>
      <c r="K26" s="41" t="str">
        <f aca="false">IF(COUNT(C26:J26)=0,"",AVERAGE(C26:J26))</f>
        <v/>
      </c>
      <c r="L26" s="40"/>
      <c r="M26" s="42" t="str">
        <f aca="false">IF(OR(K26="",L26=""),"",IF(Pengaturan!$B$15="Ke bawah",ROUNDDOWN(K26*Pengaturan!$B$4+L26*Pengaturan!$B$5,0),ROUND(K26*Pengaturan!$B$4+L26*Pengaturan!$B$5,0)))</f>
        <v/>
      </c>
      <c r="N26" s="43" t="str">
        <f aca="false">IF(Q26="","",IF(Q26&gt;=Pengaturan!$B$10,"A",IF(Q26&gt;=Pengaturan!$B$11,"B",IF(Q26&gt;=Pengaturan!$B$12,"C","D"))))</f>
        <v/>
      </c>
      <c r="O26" s="44" t="str">
        <f aca="false">IF(Q26="","",IF(Q26&gt;=Pengaturan!$B$9,"Tuntas","Belum Tuntas"))</f>
        <v/>
      </c>
      <c r="P26" s="45" t="str">
        <f aca="false">IF(M26="","",RANK(M26,$M$6:$M$55,0))</f>
        <v/>
      </c>
      <c r="Q26" s="46" t="str">
        <f aca="false">IF(Pengaturan!$B$13="Rata-rata Harian",IF(K26="","",IF(Pengaturan!$B$15="Ke bawah",ROUNDDOWN(K26,0),ROUND(K26,0))),M26)</f>
        <v/>
      </c>
    </row>
    <row r="27" customFormat="false" ht="19.5" hidden="false" customHeight="true" outlineLevel="0" collapsed="false">
      <c r="A27" s="38" t="str">
        <f aca="false">IF(B27="","",COUNTA($B$6:B27))</f>
        <v/>
      </c>
      <c r="B27" s="39"/>
      <c r="C27" s="40"/>
      <c r="D27" s="40"/>
      <c r="E27" s="40"/>
      <c r="F27" s="40"/>
      <c r="G27" s="40"/>
      <c r="H27" s="40"/>
      <c r="I27" s="40"/>
      <c r="J27" s="40"/>
      <c r="K27" s="41" t="str">
        <f aca="false">IF(COUNT(C27:J27)=0,"",AVERAGE(C27:J27))</f>
        <v/>
      </c>
      <c r="L27" s="40"/>
      <c r="M27" s="42" t="str">
        <f aca="false">IF(OR(K27="",L27=""),"",IF(Pengaturan!$B$15="Ke bawah",ROUNDDOWN(K27*Pengaturan!$B$4+L27*Pengaturan!$B$5,0),ROUND(K27*Pengaturan!$B$4+L27*Pengaturan!$B$5,0)))</f>
        <v/>
      </c>
      <c r="N27" s="43" t="str">
        <f aca="false">IF(Q27="","",IF(Q27&gt;=Pengaturan!$B$10,"A",IF(Q27&gt;=Pengaturan!$B$11,"B",IF(Q27&gt;=Pengaturan!$B$12,"C","D"))))</f>
        <v/>
      </c>
      <c r="O27" s="44" t="str">
        <f aca="false">IF(Q27="","",IF(Q27&gt;=Pengaturan!$B$9,"Tuntas","Belum Tuntas"))</f>
        <v/>
      </c>
      <c r="P27" s="45" t="str">
        <f aca="false">IF(M27="","",RANK(M27,$M$6:$M$55,0))</f>
        <v/>
      </c>
      <c r="Q27" s="46" t="str">
        <f aca="false">IF(Pengaturan!$B$13="Rata-rata Harian",IF(K27="","",IF(Pengaturan!$B$15="Ke bawah",ROUNDDOWN(K27,0),ROUND(K27,0))),M27)</f>
        <v/>
      </c>
    </row>
    <row r="28" customFormat="false" ht="19.5" hidden="false" customHeight="true" outlineLevel="0" collapsed="false">
      <c r="A28" s="38" t="str">
        <f aca="false">IF(B28="","",COUNTA($B$6:B28))</f>
        <v/>
      </c>
      <c r="B28" s="39"/>
      <c r="C28" s="40"/>
      <c r="D28" s="40"/>
      <c r="E28" s="40"/>
      <c r="F28" s="40"/>
      <c r="G28" s="40"/>
      <c r="H28" s="40"/>
      <c r="I28" s="40"/>
      <c r="J28" s="40"/>
      <c r="K28" s="41" t="str">
        <f aca="false">IF(COUNT(C28:J28)=0,"",AVERAGE(C28:J28))</f>
        <v/>
      </c>
      <c r="L28" s="40"/>
      <c r="M28" s="42" t="str">
        <f aca="false">IF(OR(K28="",L28=""),"",IF(Pengaturan!$B$15="Ke bawah",ROUNDDOWN(K28*Pengaturan!$B$4+L28*Pengaturan!$B$5,0),ROUND(K28*Pengaturan!$B$4+L28*Pengaturan!$B$5,0)))</f>
        <v/>
      </c>
      <c r="N28" s="43" t="str">
        <f aca="false">IF(Q28="","",IF(Q28&gt;=Pengaturan!$B$10,"A",IF(Q28&gt;=Pengaturan!$B$11,"B",IF(Q28&gt;=Pengaturan!$B$12,"C","D"))))</f>
        <v/>
      </c>
      <c r="O28" s="44" t="str">
        <f aca="false">IF(Q28="","",IF(Q28&gt;=Pengaturan!$B$9,"Tuntas","Belum Tuntas"))</f>
        <v/>
      </c>
      <c r="P28" s="45" t="str">
        <f aca="false">IF(M28="","",RANK(M28,$M$6:$M$55,0))</f>
        <v/>
      </c>
      <c r="Q28" s="46" t="str">
        <f aca="false">IF(Pengaturan!$B$13="Rata-rata Harian",IF(K28="","",IF(Pengaturan!$B$15="Ke bawah",ROUNDDOWN(K28,0),ROUND(K28,0))),M28)</f>
        <v/>
      </c>
    </row>
    <row r="29" customFormat="false" ht="19.5" hidden="false" customHeight="true" outlineLevel="0" collapsed="false">
      <c r="A29" s="38" t="str">
        <f aca="false">IF(B29="","",COUNTA($B$6:B29))</f>
        <v/>
      </c>
      <c r="B29" s="39"/>
      <c r="C29" s="40"/>
      <c r="D29" s="40"/>
      <c r="E29" s="40"/>
      <c r="F29" s="40"/>
      <c r="G29" s="40"/>
      <c r="H29" s="40"/>
      <c r="I29" s="40"/>
      <c r="J29" s="40"/>
      <c r="K29" s="41" t="str">
        <f aca="false">IF(COUNT(C29:J29)=0,"",AVERAGE(C29:J29))</f>
        <v/>
      </c>
      <c r="L29" s="40"/>
      <c r="M29" s="42" t="str">
        <f aca="false">IF(OR(K29="",L29=""),"",IF(Pengaturan!$B$15="Ke bawah",ROUNDDOWN(K29*Pengaturan!$B$4+L29*Pengaturan!$B$5,0),ROUND(K29*Pengaturan!$B$4+L29*Pengaturan!$B$5,0)))</f>
        <v/>
      </c>
      <c r="N29" s="43" t="str">
        <f aca="false">IF(Q29="","",IF(Q29&gt;=Pengaturan!$B$10,"A",IF(Q29&gt;=Pengaturan!$B$11,"B",IF(Q29&gt;=Pengaturan!$B$12,"C","D"))))</f>
        <v/>
      </c>
      <c r="O29" s="44" t="str">
        <f aca="false">IF(Q29="","",IF(Q29&gt;=Pengaturan!$B$9,"Tuntas","Belum Tuntas"))</f>
        <v/>
      </c>
      <c r="P29" s="45" t="str">
        <f aca="false">IF(M29="","",RANK(M29,$M$6:$M$55,0))</f>
        <v/>
      </c>
      <c r="Q29" s="46" t="str">
        <f aca="false">IF(Pengaturan!$B$13="Rata-rata Harian",IF(K29="","",IF(Pengaturan!$B$15="Ke bawah",ROUNDDOWN(K29,0),ROUND(K29,0))),M29)</f>
        <v/>
      </c>
    </row>
    <row r="30" customFormat="false" ht="19.5" hidden="false" customHeight="true" outlineLevel="0" collapsed="false">
      <c r="A30" s="38" t="str">
        <f aca="false">IF(B30="","",COUNTA($B$6:B30))</f>
        <v/>
      </c>
      <c r="B30" s="39"/>
      <c r="C30" s="40"/>
      <c r="D30" s="40"/>
      <c r="E30" s="40"/>
      <c r="F30" s="40"/>
      <c r="G30" s="40"/>
      <c r="H30" s="40"/>
      <c r="I30" s="40"/>
      <c r="J30" s="40"/>
      <c r="K30" s="41" t="str">
        <f aca="false">IF(COUNT(C30:J30)=0,"",AVERAGE(C30:J30))</f>
        <v/>
      </c>
      <c r="L30" s="40"/>
      <c r="M30" s="42" t="str">
        <f aca="false">IF(OR(K30="",L30=""),"",IF(Pengaturan!$B$15="Ke bawah",ROUNDDOWN(K30*Pengaturan!$B$4+L30*Pengaturan!$B$5,0),ROUND(K30*Pengaturan!$B$4+L30*Pengaturan!$B$5,0)))</f>
        <v/>
      </c>
      <c r="N30" s="43" t="str">
        <f aca="false">IF(Q30="","",IF(Q30&gt;=Pengaturan!$B$10,"A",IF(Q30&gt;=Pengaturan!$B$11,"B",IF(Q30&gt;=Pengaturan!$B$12,"C","D"))))</f>
        <v/>
      </c>
      <c r="O30" s="44" t="str">
        <f aca="false">IF(Q30="","",IF(Q30&gt;=Pengaturan!$B$9,"Tuntas","Belum Tuntas"))</f>
        <v/>
      </c>
      <c r="P30" s="45" t="str">
        <f aca="false">IF(M30="","",RANK(M30,$M$6:$M$55,0))</f>
        <v/>
      </c>
      <c r="Q30" s="46" t="str">
        <f aca="false">IF(Pengaturan!$B$13="Rata-rata Harian",IF(K30="","",IF(Pengaturan!$B$15="Ke bawah",ROUNDDOWN(K30,0),ROUND(K30,0))),M30)</f>
        <v/>
      </c>
    </row>
    <row r="31" customFormat="false" ht="19.5" hidden="false" customHeight="true" outlineLevel="0" collapsed="false">
      <c r="A31" s="38" t="str">
        <f aca="false">IF(B31="","",COUNTA($B$6:B31))</f>
        <v/>
      </c>
      <c r="B31" s="39"/>
      <c r="C31" s="40"/>
      <c r="D31" s="40"/>
      <c r="E31" s="40"/>
      <c r="F31" s="40"/>
      <c r="G31" s="40"/>
      <c r="H31" s="40"/>
      <c r="I31" s="40"/>
      <c r="J31" s="40"/>
      <c r="K31" s="41" t="str">
        <f aca="false">IF(COUNT(C31:J31)=0,"",AVERAGE(C31:J31))</f>
        <v/>
      </c>
      <c r="L31" s="40"/>
      <c r="M31" s="42" t="str">
        <f aca="false">IF(OR(K31="",L31=""),"",IF(Pengaturan!$B$15="Ke bawah",ROUNDDOWN(K31*Pengaturan!$B$4+L31*Pengaturan!$B$5,0),ROUND(K31*Pengaturan!$B$4+L31*Pengaturan!$B$5,0)))</f>
        <v/>
      </c>
      <c r="N31" s="43" t="str">
        <f aca="false">IF(Q31="","",IF(Q31&gt;=Pengaturan!$B$10,"A",IF(Q31&gt;=Pengaturan!$B$11,"B",IF(Q31&gt;=Pengaturan!$B$12,"C","D"))))</f>
        <v/>
      </c>
      <c r="O31" s="44" t="str">
        <f aca="false">IF(Q31="","",IF(Q31&gt;=Pengaturan!$B$9,"Tuntas","Belum Tuntas"))</f>
        <v/>
      </c>
      <c r="P31" s="45" t="str">
        <f aca="false">IF(M31="","",RANK(M31,$M$6:$M$55,0))</f>
        <v/>
      </c>
      <c r="Q31" s="46" t="str">
        <f aca="false">IF(Pengaturan!$B$13="Rata-rata Harian",IF(K31="","",IF(Pengaturan!$B$15="Ke bawah",ROUNDDOWN(K31,0),ROUND(K31,0))),M31)</f>
        <v/>
      </c>
    </row>
    <row r="32" customFormat="false" ht="19.5" hidden="false" customHeight="true" outlineLevel="0" collapsed="false">
      <c r="A32" s="38" t="str">
        <f aca="false">IF(B32="","",COUNTA($B$6:B32))</f>
        <v/>
      </c>
      <c r="B32" s="39"/>
      <c r="C32" s="40"/>
      <c r="D32" s="40"/>
      <c r="E32" s="40"/>
      <c r="F32" s="40"/>
      <c r="G32" s="40"/>
      <c r="H32" s="40"/>
      <c r="I32" s="40"/>
      <c r="J32" s="40"/>
      <c r="K32" s="41" t="str">
        <f aca="false">IF(COUNT(C32:J32)=0,"",AVERAGE(C32:J32))</f>
        <v/>
      </c>
      <c r="L32" s="40"/>
      <c r="M32" s="42" t="str">
        <f aca="false">IF(OR(K32="",L32=""),"",IF(Pengaturan!$B$15="Ke bawah",ROUNDDOWN(K32*Pengaturan!$B$4+L32*Pengaturan!$B$5,0),ROUND(K32*Pengaturan!$B$4+L32*Pengaturan!$B$5,0)))</f>
        <v/>
      </c>
      <c r="N32" s="43" t="str">
        <f aca="false">IF(Q32="","",IF(Q32&gt;=Pengaturan!$B$10,"A",IF(Q32&gt;=Pengaturan!$B$11,"B",IF(Q32&gt;=Pengaturan!$B$12,"C","D"))))</f>
        <v/>
      </c>
      <c r="O32" s="44" t="str">
        <f aca="false">IF(Q32="","",IF(Q32&gt;=Pengaturan!$B$9,"Tuntas","Belum Tuntas"))</f>
        <v/>
      </c>
      <c r="P32" s="45" t="str">
        <f aca="false">IF(M32="","",RANK(M32,$M$6:$M$55,0))</f>
        <v/>
      </c>
      <c r="Q32" s="46" t="str">
        <f aca="false">IF(Pengaturan!$B$13="Rata-rata Harian",IF(K32="","",IF(Pengaturan!$B$15="Ke bawah",ROUNDDOWN(K32,0),ROUND(K32,0))),M32)</f>
        <v/>
      </c>
    </row>
    <row r="33" customFormat="false" ht="19.5" hidden="false" customHeight="true" outlineLevel="0" collapsed="false">
      <c r="A33" s="38" t="str">
        <f aca="false">IF(B33="","",COUNTA($B$6:B33))</f>
        <v/>
      </c>
      <c r="B33" s="39"/>
      <c r="C33" s="40"/>
      <c r="D33" s="40"/>
      <c r="E33" s="40"/>
      <c r="F33" s="40"/>
      <c r="G33" s="40"/>
      <c r="H33" s="40"/>
      <c r="I33" s="40"/>
      <c r="J33" s="40"/>
      <c r="K33" s="41" t="str">
        <f aca="false">IF(COUNT(C33:J33)=0,"",AVERAGE(C33:J33))</f>
        <v/>
      </c>
      <c r="L33" s="40"/>
      <c r="M33" s="42" t="str">
        <f aca="false">IF(OR(K33="",L33=""),"",IF(Pengaturan!$B$15="Ke bawah",ROUNDDOWN(K33*Pengaturan!$B$4+L33*Pengaturan!$B$5,0),ROUND(K33*Pengaturan!$B$4+L33*Pengaturan!$B$5,0)))</f>
        <v/>
      </c>
      <c r="N33" s="43" t="str">
        <f aca="false">IF(Q33="","",IF(Q33&gt;=Pengaturan!$B$10,"A",IF(Q33&gt;=Pengaturan!$B$11,"B",IF(Q33&gt;=Pengaturan!$B$12,"C","D"))))</f>
        <v/>
      </c>
      <c r="O33" s="44" t="str">
        <f aca="false">IF(Q33="","",IF(Q33&gt;=Pengaturan!$B$9,"Tuntas","Belum Tuntas"))</f>
        <v/>
      </c>
      <c r="P33" s="45" t="str">
        <f aca="false">IF(M33="","",RANK(M33,$M$6:$M$55,0))</f>
        <v/>
      </c>
      <c r="Q33" s="46" t="str">
        <f aca="false">IF(Pengaturan!$B$13="Rata-rata Harian",IF(K33="","",IF(Pengaturan!$B$15="Ke bawah",ROUNDDOWN(K33,0),ROUND(K33,0))),M33)</f>
        <v/>
      </c>
    </row>
    <row r="34" customFormat="false" ht="19.5" hidden="false" customHeight="true" outlineLevel="0" collapsed="false">
      <c r="A34" s="38" t="str">
        <f aca="false">IF(B34="","",COUNTA($B$6:B34))</f>
        <v/>
      </c>
      <c r="B34" s="39"/>
      <c r="C34" s="40"/>
      <c r="D34" s="40"/>
      <c r="E34" s="40"/>
      <c r="F34" s="40"/>
      <c r="G34" s="40"/>
      <c r="H34" s="40"/>
      <c r="I34" s="40"/>
      <c r="J34" s="40"/>
      <c r="K34" s="41" t="str">
        <f aca="false">IF(COUNT(C34:J34)=0,"",AVERAGE(C34:J34))</f>
        <v/>
      </c>
      <c r="L34" s="40"/>
      <c r="M34" s="42" t="str">
        <f aca="false">IF(OR(K34="",L34=""),"",IF(Pengaturan!$B$15="Ke bawah",ROUNDDOWN(K34*Pengaturan!$B$4+L34*Pengaturan!$B$5,0),ROUND(K34*Pengaturan!$B$4+L34*Pengaturan!$B$5,0)))</f>
        <v/>
      </c>
      <c r="N34" s="43" t="str">
        <f aca="false">IF(Q34="","",IF(Q34&gt;=Pengaturan!$B$10,"A",IF(Q34&gt;=Pengaturan!$B$11,"B",IF(Q34&gt;=Pengaturan!$B$12,"C","D"))))</f>
        <v/>
      </c>
      <c r="O34" s="44" t="str">
        <f aca="false">IF(Q34="","",IF(Q34&gt;=Pengaturan!$B$9,"Tuntas","Belum Tuntas"))</f>
        <v/>
      </c>
      <c r="P34" s="45" t="str">
        <f aca="false">IF(M34="","",RANK(M34,$M$6:$M$55,0))</f>
        <v/>
      </c>
      <c r="Q34" s="46" t="str">
        <f aca="false">IF(Pengaturan!$B$13="Rata-rata Harian",IF(K34="","",IF(Pengaturan!$B$15="Ke bawah",ROUNDDOWN(K34,0),ROUND(K34,0))),M34)</f>
        <v/>
      </c>
    </row>
    <row r="35" customFormat="false" ht="19.5" hidden="false" customHeight="true" outlineLevel="0" collapsed="false">
      <c r="A35" s="38" t="str">
        <f aca="false">IF(B35="","",COUNTA($B$6:B35))</f>
        <v/>
      </c>
      <c r="B35" s="39"/>
      <c r="C35" s="40"/>
      <c r="D35" s="40"/>
      <c r="E35" s="40"/>
      <c r="F35" s="40"/>
      <c r="G35" s="40"/>
      <c r="H35" s="40"/>
      <c r="I35" s="40"/>
      <c r="J35" s="40"/>
      <c r="K35" s="41" t="str">
        <f aca="false">IF(COUNT(C35:J35)=0,"",AVERAGE(C35:J35))</f>
        <v/>
      </c>
      <c r="L35" s="40"/>
      <c r="M35" s="42" t="str">
        <f aca="false">IF(OR(K35="",L35=""),"",IF(Pengaturan!$B$15="Ke bawah",ROUNDDOWN(K35*Pengaturan!$B$4+L35*Pengaturan!$B$5,0),ROUND(K35*Pengaturan!$B$4+L35*Pengaturan!$B$5,0)))</f>
        <v/>
      </c>
      <c r="N35" s="43" t="str">
        <f aca="false">IF(Q35="","",IF(Q35&gt;=Pengaturan!$B$10,"A",IF(Q35&gt;=Pengaturan!$B$11,"B",IF(Q35&gt;=Pengaturan!$B$12,"C","D"))))</f>
        <v/>
      </c>
      <c r="O35" s="44" t="str">
        <f aca="false">IF(Q35="","",IF(Q35&gt;=Pengaturan!$B$9,"Tuntas","Belum Tuntas"))</f>
        <v/>
      </c>
      <c r="P35" s="45" t="str">
        <f aca="false">IF(M35="","",RANK(M35,$M$6:$M$55,0))</f>
        <v/>
      </c>
      <c r="Q35" s="46" t="str">
        <f aca="false">IF(Pengaturan!$B$13="Rata-rata Harian",IF(K35="","",IF(Pengaturan!$B$15="Ke bawah",ROUNDDOWN(K35,0),ROUND(K35,0))),M35)</f>
        <v/>
      </c>
    </row>
    <row r="36" customFormat="false" ht="19.5" hidden="false" customHeight="true" outlineLevel="0" collapsed="false">
      <c r="A36" s="38" t="str">
        <f aca="false">IF(B36="","",COUNTA($B$6:B36))</f>
        <v/>
      </c>
      <c r="B36" s="39"/>
      <c r="C36" s="40"/>
      <c r="D36" s="40"/>
      <c r="E36" s="40"/>
      <c r="F36" s="40"/>
      <c r="G36" s="40"/>
      <c r="H36" s="40"/>
      <c r="I36" s="40"/>
      <c r="J36" s="40"/>
      <c r="K36" s="41" t="str">
        <f aca="false">IF(COUNT(C36:J36)=0,"",AVERAGE(C36:J36))</f>
        <v/>
      </c>
      <c r="L36" s="40"/>
      <c r="M36" s="42" t="str">
        <f aca="false">IF(OR(K36="",L36=""),"",IF(Pengaturan!$B$15="Ke bawah",ROUNDDOWN(K36*Pengaturan!$B$4+L36*Pengaturan!$B$5,0),ROUND(K36*Pengaturan!$B$4+L36*Pengaturan!$B$5,0)))</f>
        <v/>
      </c>
      <c r="N36" s="43" t="str">
        <f aca="false">IF(Q36="","",IF(Q36&gt;=Pengaturan!$B$10,"A",IF(Q36&gt;=Pengaturan!$B$11,"B",IF(Q36&gt;=Pengaturan!$B$12,"C","D"))))</f>
        <v/>
      </c>
      <c r="O36" s="44" t="str">
        <f aca="false">IF(Q36="","",IF(Q36&gt;=Pengaturan!$B$9,"Tuntas","Belum Tuntas"))</f>
        <v/>
      </c>
      <c r="P36" s="45" t="str">
        <f aca="false">IF(M36="","",RANK(M36,$M$6:$M$55,0))</f>
        <v/>
      </c>
      <c r="Q36" s="46" t="str">
        <f aca="false">IF(Pengaturan!$B$13="Rata-rata Harian",IF(K36="","",IF(Pengaturan!$B$15="Ke bawah",ROUNDDOWN(K36,0),ROUND(K36,0))),M36)</f>
        <v/>
      </c>
    </row>
    <row r="37" customFormat="false" ht="19.5" hidden="false" customHeight="true" outlineLevel="0" collapsed="false">
      <c r="A37" s="38" t="str">
        <f aca="false">IF(B37="","",COUNTA($B$6:B37))</f>
        <v/>
      </c>
      <c r="B37" s="39"/>
      <c r="C37" s="40"/>
      <c r="D37" s="40"/>
      <c r="E37" s="40"/>
      <c r="F37" s="40"/>
      <c r="G37" s="40"/>
      <c r="H37" s="40"/>
      <c r="I37" s="40"/>
      <c r="J37" s="40"/>
      <c r="K37" s="41" t="str">
        <f aca="false">IF(COUNT(C37:J37)=0,"",AVERAGE(C37:J37))</f>
        <v/>
      </c>
      <c r="L37" s="40"/>
      <c r="M37" s="42" t="str">
        <f aca="false">IF(OR(K37="",L37=""),"",IF(Pengaturan!$B$15="Ke bawah",ROUNDDOWN(K37*Pengaturan!$B$4+L37*Pengaturan!$B$5,0),ROUND(K37*Pengaturan!$B$4+L37*Pengaturan!$B$5,0)))</f>
        <v/>
      </c>
      <c r="N37" s="43" t="str">
        <f aca="false">IF(Q37="","",IF(Q37&gt;=Pengaturan!$B$10,"A",IF(Q37&gt;=Pengaturan!$B$11,"B",IF(Q37&gt;=Pengaturan!$B$12,"C","D"))))</f>
        <v/>
      </c>
      <c r="O37" s="44" t="str">
        <f aca="false">IF(Q37="","",IF(Q37&gt;=Pengaturan!$B$9,"Tuntas","Belum Tuntas"))</f>
        <v/>
      </c>
      <c r="P37" s="45" t="str">
        <f aca="false">IF(M37="","",RANK(M37,$M$6:$M$55,0))</f>
        <v/>
      </c>
      <c r="Q37" s="46" t="str">
        <f aca="false">IF(Pengaturan!$B$13="Rata-rata Harian",IF(K37="","",IF(Pengaturan!$B$15="Ke bawah",ROUNDDOWN(K37,0),ROUND(K37,0))),M37)</f>
        <v/>
      </c>
    </row>
    <row r="38" customFormat="false" ht="19.5" hidden="false" customHeight="true" outlineLevel="0" collapsed="false">
      <c r="A38" s="38" t="str">
        <f aca="false">IF(B38="","",COUNTA($B$6:B38))</f>
        <v/>
      </c>
      <c r="B38" s="39"/>
      <c r="C38" s="40"/>
      <c r="D38" s="40"/>
      <c r="E38" s="40"/>
      <c r="F38" s="40"/>
      <c r="G38" s="40"/>
      <c r="H38" s="40"/>
      <c r="I38" s="40"/>
      <c r="J38" s="40"/>
      <c r="K38" s="41" t="str">
        <f aca="false">IF(COUNT(C38:J38)=0,"",AVERAGE(C38:J38))</f>
        <v/>
      </c>
      <c r="L38" s="40"/>
      <c r="M38" s="42" t="str">
        <f aca="false">IF(OR(K38="",L38=""),"",IF(Pengaturan!$B$15="Ke bawah",ROUNDDOWN(K38*Pengaturan!$B$4+L38*Pengaturan!$B$5,0),ROUND(K38*Pengaturan!$B$4+L38*Pengaturan!$B$5,0)))</f>
        <v/>
      </c>
      <c r="N38" s="43" t="str">
        <f aca="false">IF(Q38="","",IF(Q38&gt;=Pengaturan!$B$10,"A",IF(Q38&gt;=Pengaturan!$B$11,"B",IF(Q38&gt;=Pengaturan!$B$12,"C","D"))))</f>
        <v/>
      </c>
      <c r="O38" s="44" t="str">
        <f aca="false">IF(Q38="","",IF(Q38&gt;=Pengaturan!$B$9,"Tuntas","Belum Tuntas"))</f>
        <v/>
      </c>
      <c r="P38" s="45" t="str">
        <f aca="false">IF(M38="","",RANK(M38,$M$6:$M$55,0))</f>
        <v/>
      </c>
      <c r="Q38" s="46" t="str">
        <f aca="false">IF(Pengaturan!$B$13="Rata-rata Harian",IF(K38="","",IF(Pengaturan!$B$15="Ke bawah",ROUNDDOWN(K38,0),ROUND(K38,0))),M38)</f>
        <v/>
      </c>
    </row>
    <row r="39" customFormat="false" ht="19.5" hidden="false" customHeight="true" outlineLevel="0" collapsed="false">
      <c r="A39" s="38" t="str">
        <f aca="false">IF(B39="","",COUNTA($B$6:B39))</f>
        <v/>
      </c>
      <c r="B39" s="39"/>
      <c r="C39" s="40"/>
      <c r="D39" s="40"/>
      <c r="E39" s="40"/>
      <c r="F39" s="40"/>
      <c r="G39" s="40"/>
      <c r="H39" s="40"/>
      <c r="I39" s="40"/>
      <c r="J39" s="40"/>
      <c r="K39" s="41" t="str">
        <f aca="false">IF(COUNT(C39:J39)=0,"",AVERAGE(C39:J39))</f>
        <v/>
      </c>
      <c r="L39" s="40"/>
      <c r="M39" s="42" t="str">
        <f aca="false">IF(OR(K39="",L39=""),"",IF(Pengaturan!$B$15="Ke bawah",ROUNDDOWN(K39*Pengaturan!$B$4+L39*Pengaturan!$B$5,0),ROUND(K39*Pengaturan!$B$4+L39*Pengaturan!$B$5,0)))</f>
        <v/>
      </c>
      <c r="N39" s="43" t="str">
        <f aca="false">IF(Q39="","",IF(Q39&gt;=Pengaturan!$B$10,"A",IF(Q39&gt;=Pengaturan!$B$11,"B",IF(Q39&gt;=Pengaturan!$B$12,"C","D"))))</f>
        <v/>
      </c>
      <c r="O39" s="44" t="str">
        <f aca="false">IF(Q39="","",IF(Q39&gt;=Pengaturan!$B$9,"Tuntas","Belum Tuntas"))</f>
        <v/>
      </c>
      <c r="P39" s="45" t="str">
        <f aca="false">IF(M39="","",RANK(M39,$M$6:$M$55,0))</f>
        <v/>
      </c>
      <c r="Q39" s="46" t="str">
        <f aca="false">IF(Pengaturan!$B$13="Rata-rata Harian",IF(K39="","",IF(Pengaturan!$B$15="Ke bawah",ROUNDDOWN(K39,0),ROUND(K39,0))),M39)</f>
        <v/>
      </c>
    </row>
    <row r="40" customFormat="false" ht="19.5" hidden="false" customHeight="true" outlineLevel="0" collapsed="false">
      <c r="A40" s="38" t="str">
        <f aca="false">IF(B40="","",COUNTA($B$6:B40))</f>
        <v/>
      </c>
      <c r="B40" s="39"/>
      <c r="C40" s="40"/>
      <c r="D40" s="40"/>
      <c r="E40" s="40"/>
      <c r="F40" s="40"/>
      <c r="G40" s="40"/>
      <c r="H40" s="40"/>
      <c r="I40" s="40"/>
      <c r="J40" s="40"/>
      <c r="K40" s="41" t="str">
        <f aca="false">IF(COUNT(C40:J40)=0,"",AVERAGE(C40:J40))</f>
        <v/>
      </c>
      <c r="L40" s="40"/>
      <c r="M40" s="42" t="str">
        <f aca="false">IF(OR(K40="",L40=""),"",IF(Pengaturan!$B$15="Ke bawah",ROUNDDOWN(K40*Pengaturan!$B$4+L40*Pengaturan!$B$5,0),ROUND(K40*Pengaturan!$B$4+L40*Pengaturan!$B$5,0)))</f>
        <v/>
      </c>
      <c r="N40" s="43" t="str">
        <f aca="false">IF(Q40="","",IF(Q40&gt;=Pengaturan!$B$10,"A",IF(Q40&gt;=Pengaturan!$B$11,"B",IF(Q40&gt;=Pengaturan!$B$12,"C","D"))))</f>
        <v/>
      </c>
      <c r="O40" s="44" t="str">
        <f aca="false">IF(Q40="","",IF(Q40&gt;=Pengaturan!$B$9,"Tuntas","Belum Tuntas"))</f>
        <v/>
      </c>
      <c r="P40" s="45" t="str">
        <f aca="false">IF(M40="","",RANK(M40,$M$6:$M$55,0))</f>
        <v/>
      </c>
      <c r="Q40" s="46" t="str">
        <f aca="false">IF(Pengaturan!$B$13="Rata-rata Harian",IF(K40="","",IF(Pengaturan!$B$15="Ke bawah",ROUNDDOWN(K40,0),ROUND(K40,0))),M40)</f>
        <v/>
      </c>
    </row>
    <row r="41" customFormat="false" ht="19.5" hidden="false" customHeight="true" outlineLevel="0" collapsed="false">
      <c r="A41" s="38" t="str">
        <f aca="false">IF(B41="","",COUNTA($B$6:B41))</f>
        <v/>
      </c>
      <c r="B41" s="39"/>
      <c r="C41" s="40"/>
      <c r="D41" s="40"/>
      <c r="E41" s="40"/>
      <c r="F41" s="40"/>
      <c r="G41" s="40"/>
      <c r="H41" s="40"/>
      <c r="I41" s="40"/>
      <c r="J41" s="40"/>
      <c r="K41" s="41" t="str">
        <f aca="false">IF(COUNT(C41:J41)=0,"",AVERAGE(C41:J41))</f>
        <v/>
      </c>
      <c r="L41" s="40"/>
      <c r="M41" s="42" t="str">
        <f aca="false">IF(OR(K41="",L41=""),"",IF(Pengaturan!$B$15="Ke bawah",ROUNDDOWN(K41*Pengaturan!$B$4+L41*Pengaturan!$B$5,0),ROUND(K41*Pengaturan!$B$4+L41*Pengaturan!$B$5,0)))</f>
        <v/>
      </c>
      <c r="N41" s="43" t="str">
        <f aca="false">IF(Q41="","",IF(Q41&gt;=Pengaturan!$B$10,"A",IF(Q41&gt;=Pengaturan!$B$11,"B",IF(Q41&gt;=Pengaturan!$B$12,"C","D"))))</f>
        <v/>
      </c>
      <c r="O41" s="44" t="str">
        <f aca="false">IF(Q41="","",IF(Q41&gt;=Pengaturan!$B$9,"Tuntas","Belum Tuntas"))</f>
        <v/>
      </c>
      <c r="P41" s="45" t="str">
        <f aca="false">IF(M41="","",RANK(M41,$M$6:$M$55,0))</f>
        <v/>
      </c>
      <c r="Q41" s="46" t="str">
        <f aca="false">IF(Pengaturan!$B$13="Rata-rata Harian",IF(K41="","",IF(Pengaturan!$B$15="Ke bawah",ROUNDDOWN(K41,0),ROUND(K41,0))),M41)</f>
        <v/>
      </c>
    </row>
    <row r="42" customFormat="false" ht="19.5" hidden="false" customHeight="true" outlineLevel="0" collapsed="false">
      <c r="A42" s="38" t="str">
        <f aca="false">IF(B42="","",COUNTA($B$6:B42))</f>
        <v/>
      </c>
      <c r="B42" s="39"/>
      <c r="C42" s="40"/>
      <c r="D42" s="40"/>
      <c r="E42" s="40"/>
      <c r="F42" s="40"/>
      <c r="G42" s="40"/>
      <c r="H42" s="40"/>
      <c r="I42" s="40"/>
      <c r="J42" s="40"/>
      <c r="K42" s="41" t="str">
        <f aca="false">IF(COUNT(C42:J42)=0,"",AVERAGE(C42:J42))</f>
        <v/>
      </c>
      <c r="L42" s="40"/>
      <c r="M42" s="42" t="str">
        <f aca="false">IF(OR(K42="",L42=""),"",IF(Pengaturan!$B$15="Ke bawah",ROUNDDOWN(K42*Pengaturan!$B$4+L42*Pengaturan!$B$5,0),ROUND(K42*Pengaturan!$B$4+L42*Pengaturan!$B$5,0)))</f>
        <v/>
      </c>
      <c r="N42" s="43" t="str">
        <f aca="false">IF(Q42="","",IF(Q42&gt;=Pengaturan!$B$10,"A",IF(Q42&gt;=Pengaturan!$B$11,"B",IF(Q42&gt;=Pengaturan!$B$12,"C","D"))))</f>
        <v/>
      </c>
      <c r="O42" s="44" t="str">
        <f aca="false">IF(Q42="","",IF(Q42&gt;=Pengaturan!$B$9,"Tuntas","Belum Tuntas"))</f>
        <v/>
      </c>
      <c r="P42" s="45" t="str">
        <f aca="false">IF(M42="","",RANK(M42,$M$6:$M$55,0))</f>
        <v/>
      </c>
      <c r="Q42" s="46" t="str">
        <f aca="false">IF(Pengaturan!$B$13="Rata-rata Harian",IF(K42="","",IF(Pengaturan!$B$15="Ke bawah",ROUNDDOWN(K42,0),ROUND(K42,0))),M42)</f>
        <v/>
      </c>
    </row>
    <row r="43" customFormat="false" ht="19.5" hidden="false" customHeight="true" outlineLevel="0" collapsed="false">
      <c r="A43" s="38" t="str">
        <f aca="false">IF(B43="","",COUNTA($B$6:B43))</f>
        <v/>
      </c>
      <c r="B43" s="39"/>
      <c r="C43" s="40"/>
      <c r="D43" s="40"/>
      <c r="E43" s="40"/>
      <c r="F43" s="40"/>
      <c r="G43" s="40"/>
      <c r="H43" s="40"/>
      <c r="I43" s="40"/>
      <c r="J43" s="40"/>
      <c r="K43" s="41" t="str">
        <f aca="false">IF(COUNT(C43:J43)=0,"",AVERAGE(C43:J43))</f>
        <v/>
      </c>
      <c r="L43" s="40"/>
      <c r="M43" s="42" t="str">
        <f aca="false">IF(OR(K43="",L43=""),"",IF(Pengaturan!$B$15="Ke bawah",ROUNDDOWN(K43*Pengaturan!$B$4+L43*Pengaturan!$B$5,0),ROUND(K43*Pengaturan!$B$4+L43*Pengaturan!$B$5,0)))</f>
        <v/>
      </c>
      <c r="N43" s="43" t="str">
        <f aca="false">IF(Q43="","",IF(Q43&gt;=Pengaturan!$B$10,"A",IF(Q43&gt;=Pengaturan!$B$11,"B",IF(Q43&gt;=Pengaturan!$B$12,"C","D"))))</f>
        <v/>
      </c>
      <c r="O43" s="44" t="str">
        <f aca="false">IF(Q43="","",IF(Q43&gt;=Pengaturan!$B$9,"Tuntas","Belum Tuntas"))</f>
        <v/>
      </c>
      <c r="P43" s="45" t="str">
        <f aca="false">IF(M43="","",RANK(M43,$M$6:$M$55,0))</f>
        <v/>
      </c>
      <c r="Q43" s="46" t="str">
        <f aca="false">IF(Pengaturan!$B$13="Rata-rata Harian",IF(K43="","",IF(Pengaturan!$B$15="Ke bawah",ROUNDDOWN(K43,0),ROUND(K43,0))),M43)</f>
        <v/>
      </c>
    </row>
    <row r="44" customFormat="false" ht="19.5" hidden="false" customHeight="true" outlineLevel="0" collapsed="false">
      <c r="A44" s="38" t="str">
        <f aca="false">IF(B44="","",COUNTA($B$6:B44))</f>
        <v/>
      </c>
      <c r="B44" s="39"/>
      <c r="C44" s="40"/>
      <c r="D44" s="40"/>
      <c r="E44" s="40"/>
      <c r="F44" s="40"/>
      <c r="G44" s="40"/>
      <c r="H44" s="40"/>
      <c r="I44" s="40"/>
      <c r="J44" s="40"/>
      <c r="K44" s="41" t="str">
        <f aca="false">IF(COUNT(C44:J44)=0,"",AVERAGE(C44:J44))</f>
        <v/>
      </c>
      <c r="L44" s="40"/>
      <c r="M44" s="42" t="str">
        <f aca="false">IF(OR(K44="",L44=""),"",IF(Pengaturan!$B$15="Ke bawah",ROUNDDOWN(K44*Pengaturan!$B$4+L44*Pengaturan!$B$5,0),ROUND(K44*Pengaturan!$B$4+L44*Pengaturan!$B$5,0)))</f>
        <v/>
      </c>
      <c r="N44" s="43" t="str">
        <f aca="false">IF(Q44="","",IF(Q44&gt;=Pengaturan!$B$10,"A",IF(Q44&gt;=Pengaturan!$B$11,"B",IF(Q44&gt;=Pengaturan!$B$12,"C","D"))))</f>
        <v/>
      </c>
      <c r="O44" s="44" t="str">
        <f aca="false">IF(Q44="","",IF(Q44&gt;=Pengaturan!$B$9,"Tuntas","Belum Tuntas"))</f>
        <v/>
      </c>
      <c r="P44" s="45" t="str">
        <f aca="false">IF(M44="","",RANK(M44,$M$6:$M$55,0))</f>
        <v/>
      </c>
      <c r="Q44" s="46" t="str">
        <f aca="false">IF(Pengaturan!$B$13="Rata-rata Harian",IF(K44="","",IF(Pengaturan!$B$15="Ke bawah",ROUNDDOWN(K44,0),ROUND(K44,0))),M44)</f>
        <v/>
      </c>
    </row>
    <row r="45" customFormat="false" ht="19.5" hidden="false" customHeight="true" outlineLevel="0" collapsed="false">
      <c r="A45" s="38" t="str">
        <f aca="false">IF(B45="","",COUNTA($B$6:B45))</f>
        <v/>
      </c>
      <c r="B45" s="39"/>
      <c r="C45" s="40"/>
      <c r="D45" s="40"/>
      <c r="E45" s="40"/>
      <c r="F45" s="40"/>
      <c r="G45" s="40"/>
      <c r="H45" s="40"/>
      <c r="I45" s="40"/>
      <c r="J45" s="40"/>
      <c r="K45" s="41" t="str">
        <f aca="false">IF(COUNT(C45:J45)=0,"",AVERAGE(C45:J45))</f>
        <v/>
      </c>
      <c r="L45" s="40"/>
      <c r="M45" s="42" t="str">
        <f aca="false">IF(OR(K45="",L45=""),"",IF(Pengaturan!$B$15="Ke bawah",ROUNDDOWN(K45*Pengaturan!$B$4+L45*Pengaturan!$B$5,0),ROUND(K45*Pengaturan!$B$4+L45*Pengaturan!$B$5,0)))</f>
        <v/>
      </c>
      <c r="N45" s="43" t="str">
        <f aca="false">IF(Q45="","",IF(Q45&gt;=Pengaturan!$B$10,"A",IF(Q45&gt;=Pengaturan!$B$11,"B",IF(Q45&gt;=Pengaturan!$B$12,"C","D"))))</f>
        <v/>
      </c>
      <c r="O45" s="44" t="str">
        <f aca="false">IF(Q45="","",IF(Q45&gt;=Pengaturan!$B$9,"Tuntas","Belum Tuntas"))</f>
        <v/>
      </c>
      <c r="P45" s="45" t="str">
        <f aca="false">IF(M45="","",RANK(M45,$M$6:$M$55,0))</f>
        <v/>
      </c>
      <c r="Q45" s="46" t="str">
        <f aca="false">IF(Pengaturan!$B$13="Rata-rata Harian",IF(K45="","",IF(Pengaturan!$B$15="Ke bawah",ROUNDDOWN(K45,0),ROUND(K45,0))),M45)</f>
        <v/>
      </c>
    </row>
    <row r="46" customFormat="false" ht="19.5" hidden="false" customHeight="true" outlineLevel="0" collapsed="false">
      <c r="A46" s="38" t="str">
        <f aca="false">IF(B46="","",COUNTA($B$6:B46))</f>
        <v/>
      </c>
      <c r="B46" s="39"/>
      <c r="C46" s="40"/>
      <c r="D46" s="40"/>
      <c r="E46" s="40"/>
      <c r="F46" s="40"/>
      <c r="G46" s="40"/>
      <c r="H46" s="40"/>
      <c r="I46" s="40"/>
      <c r="J46" s="40"/>
      <c r="K46" s="41" t="str">
        <f aca="false">IF(COUNT(C46:J46)=0,"",AVERAGE(C46:J46))</f>
        <v/>
      </c>
      <c r="L46" s="40"/>
      <c r="M46" s="42" t="str">
        <f aca="false">IF(OR(K46="",L46=""),"",IF(Pengaturan!$B$15="Ke bawah",ROUNDDOWN(K46*Pengaturan!$B$4+L46*Pengaturan!$B$5,0),ROUND(K46*Pengaturan!$B$4+L46*Pengaturan!$B$5,0)))</f>
        <v/>
      </c>
      <c r="N46" s="43" t="str">
        <f aca="false">IF(Q46="","",IF(Q46&gt;=Pengaturan!$B$10,"A",IF(Q46&gt;=Pengaturan!$B$11,"B",IF(Q46&gt;=Pengaturan!$B$12,"C","D"))))</f>
        <v/>
      </c>
      <c r="O46" s="44" t="str">
        <f aca="false">IF(Q46="","",IF(Q46&gt;=Pengaturan!$B$9,"Tuntas","Belum Tuntas"))</f>
        <v/>
      </c>
      <c r="P46" s="45" t="str">
        <f aca="false">IF(M46="","",RANK(M46,$M$6:$M$55,0))</f>
        <v/>
      </c>
      <c r="Q46" s="46" t="str">
        <f aca="false">IF(Pengaturan!$B$13="Rata-rata Harian",IF(K46="","",IF(Pengaturan!$B$15="Ke bawah",ROUNDDOWN(K46,0),ROUND(K46,0))),M46)</f>
        <v/>
      </c>
    </row>
    <row r="47" customFormat="false" ht="19.5" hidden="false" customHeight="true" outlineLevel="0" collapsed="false">
      <c r="A47" s="38" t="str">
        <f aca="false">IF(B47="","",COUNTA($B$6:B47))</f>
        <v/>
      </c>
      <c r="B47" s="39"/>
      <c r="C47" s="40"/>
      <c r="D47" s="40"/>
      <c r="E47" s="40"/>
      <c r="F47" s="40"/>
      <c r="G47" s="40"/>
      <c r="H47" s="40"/>
      <c r="I47" s="40"/>
      <c r="J47" s="40"/>
      <c r="K47" s="41" t="str">
        <f aca="false">IF(COUNT(C47:J47)=0,"",AVERAGE(C47:J47))</f>
        <v/>
      </c>
      <c r="L47" s="40"/>
      <c r="M47" s="42" t="str">
        <f aca="false">IF(OR(K47="",L47=""),"",IF(Pengaturan!$B$15="Ke bawah",ROUNDDOWN(K47*Pengaturan!$B$4+L47*Pengaturan!$B$5,0),ROUND(K47*Pengaturan!$B$4+L47*Pengaturan!$B$5,0)))</f>
        <v/>
      </c>
      <c r="N47" s="43" t="str">
        <f aca="false">IF(Q47="","",IF(Q47&gt;=Pengaturan!$B$10,"A",IF(Q47&gt;=Pengaturan!$B$11,"B",IF(Q47&gt;=Pengaturan!$B$12,"C","D"))))</f>
        <v/>
      </c>
      <c r="O47" s="44" t="str">
        <f aca="false">IF(Q47="","",IF(Q47&gt;=Pengaturan!$B$9,"Tuntas","Belum Tuntas"))</f>
        <v/>
      </c>
      <c r="P47" s="45" t="str">
        <f aca="false">IF(M47="","",RANK(M47,$M$6:$M$55,0))</f>
        <v/>
      </c>
      <c r="Q47" s="46" t="str">
        <f aca="false">IF(Pengaturan!$B$13="Rata-rata Harian",IF(K47="","",IF(Pengaturan!$B$15="Ke bawah",ROUNDDOWN(K47,0),ROUND(K47,0))),M47)</f>
        <v/>
      </c>
    </row>
    <row r="48" customFormat="false" ht="19.5" hidden="false" customHeight="true" outlineLevel="0" collapsed="false">
      <c r="A48" s="38" t="str">
        <f aca="false">IF(B48="","",COUNTA($B$6:B48))</f>
        <v/>
      </c>
      <c r="B48" s="39"/>
      <c r="C48" s="40"/>
      <c r="D48" s="40"/>
      <c r="E48" s="40"/>
      <c r="F48" s="40"/>
      <c r="G48" s="40"/>
      <c r="H48" s="40"/>
      <c r="I48" s="40"/>
      <c r="J48" s="40"/>
      <c r="K48" s="41" t="str">
        <f aca="false">IF(COUNT(C48:J48)=0,"",AVERAGE(C48:J48))</f>
        <v/>
      </c>
      <c r="L48" s="40"/>
      <c r="M48" s="42" t="str">
        <f aca="false">IF(OR(K48="",L48=""),"",IF(Pengaturan!$B$15="Ke bawah",ROUNDDOWN(K48*Pengaturan!$B$4+L48*Pengaturan!$B$5,0),ROUND(K48*Pengaturan!$B$4+L48*Pengaturan!$B$5,0)))</f>
        <v/>
      </c>
      <c r="N48" s="43" t="str">
        <f aca="false">IF(Q48="","",IF(Q48&gt;=Pengaturan!$B$10,"A",IF(Q48&gt;=Pengaturan!$B$11,"B",IF(Q48&gt;=Pengaturan!$B$12,"C","D"))))</f>
        <v/>
      </c>
      <c r="O48" s="44" t="str">
        <f aca="false">IF(Q48="","",IF(Q48&gt;=Pengaturan!$B$9,"Tuntas","Belum Tuntas"))</f>
        <v/>
      </c>
      <c r="P48" s="45" t="str">
        <f aca="false">IF(M48="","",RANK(M48,$M$6:$M$55,0))</f>
        <v/>
      </c>
      <c r="Q48" s="46" t="str">
        <f aca="false">IF(Pengaturan!$B$13="Rata-rata Harian",IF(K48="","",IF(Pengaturan!$B$15="Ke bawah",ROUNDDOWN(K48,0),ROUND(K48,0))),M48)</f>
        <v/>
      </c>
    </row>
    <row r="49" customFormat="false" ht="19.5" hidden="false" customHeight="true" outlineLevel="0" collapsed="false">
      <c r="A49" s="38" t="str">
        <f aca="false">IF(B49="","",COUNTA($B$6:B49))</f>
        <v/>
      </c>
      <c r="B49" s="39"/>
      <c r="C49" s="40"/>
      <c r="D49" s="40"/>
      <c r="E49" s="40"/>
      <c r="F49" s="40"/>
      <c r="G49" s="40"/>
      <c r="H49" s="40"/>
      <c r="I49" s="40"/>
      <c r="J49" s="40"/>
      <c r="K49" s="41" t="str">
        <f aca="false">IF(COUNT(C49:J49)=0,"",AVERAGE(C49:J49))</f>
        <v/>
      </c>
      <c r="L49" s="40"/>
      <c r="M49" s="42" t="str">
        <f aca="false">IF(OR(K49="",L49=""),"",IF(Pengaturan!$B$15="Ke bawah",ROUNDDOWN(K49*Pengaturan!$B$4+L49*Pengaturan!$B$5,0),ROUND(K49*Pengaturan!$B$4+L49*Pengaturan!$B$5,0)))</f>
        <v/>
      </c>
      <c r="N49" s="43" t="str">
        <f aca="false">IF(Q49="","",IF(Q49&gt;=Pengaturan!$B$10,"A",IF(Q49&gt;=Pengaturan!$B$11,"B",IF(Q49&gt;=Pengaturan!$B$12,"C","D"))))</f>
        <v/>
      </c>
      <c r="O49" s="44" t="str">
        <f aca="false">IF(Q49="","",IF(Q49&gt;=Pengaturan!$B$9,"Tuntas","Belum Tuntas"))</f>
        <v/>
      </c>
      <c r="P49" s="45" t="str">
        <f aca="false">IF(M49="","",RANK(M49,$M$6:$M$55,0))</f>
        <v/>
      </c>
      <c r="Q49" s="46" t="str">
        <f aca="false">IF(Pengaturan!$B$13="Rata-rata Harian",IF(K49="","",IF(Pengaturan!$B$15="Ke bawah",ROUNDDOWN(K49,0),ROUND(K49,0))),M49)</f>
        <v/>
      </c>
    </row>
    <row r="50" customFormat="false" ht="19.5" hidden="false" customHeight="true" outlineLevel="0" collapsed="false">
      <c r="A50" s="38" t="str">
        <f aca="false">IF(B50="","",COUNTA($B$6:B50))</f>
        <v/>
      </c>
      <c r="B50" s="39"/>
      <c r="C50" s="40"/>
      <c r="D50" s="40"/>
      <c r="E50" s="40"/>
      <c r="F50" s="40"/>
      <c r="G50" s="40"/>
      <c r="H50" s="40"/>
      <c r="I50" s="40"/>
      <c r="J50" s="40"/>
      <c r="K50" s="41" t="str">
        <f aca="false">IF(COUNT(C50:J50)=0,"",AVERAGE(C50:J50))</f>
        <v/>
      </c>
      <c r="L50" s="40"/>
      <c r="M50" s="42" t="str">
        <f aca="false">IF(OR(K50="",L50=""),"",IF(Pengaturan!$B$15="Ke bawah",ROUNDDOWN(K50*Pengaturan!$B$4+L50*Pengaturan!$B$5,0),ROUND(K50*Pengaturan!$B$4+L50*Pengaturan!$B$5,0)))</f>
        <v/>
      </c>
      <c r="N50" s="43" t="str">
        <f aca="false">IF(Q50="","",IF(Q50&gt;=Pengaturan!$B$10,"A",IF(Q50&gt;=Pengaturan!$B$11,"B",IF(Q50&gt;=Pengaturan!$B$12,"C","D"))))</f>
        <v/>
      </c>
      <c r="O50" s="44" t="str">
        <f aca="false">IF(Q50="","",IF(Q50&gt;=Pengaturan!$B$9,"Tuntas","Belum Tuntas"))</f>
        <v/>
      </c>
      <c r="P50" s="45" t="str">
        <f aca="false">IF(M50="","",RANK(M50,$M$6:$M$55,0))</f>
        <v/>
      </c>
      <c r="Q50" s="46" t="str">
        <f aca="false">IF(Pengaturan!$B$13="Rata-rata Harian",IF(K50="","",IF(Pengaturan!$B$15="Ke bawah",ROUNDDOWN(K50,0),ROUND(K50,0))),M50)</f>
        <v/>
      </c>
    </row>
    <row r="51" customFormat="false" ht="19.5" hidden="false" customHeight="true" outlineLevel="0" collapsed="false">
      <c r="A51" s="38" t="str">
        <f aca="false">IF(B51="","",COUNTA($B$6:B51))</f>
        <v/>
      </c>
      <c r="B51" s="39"/>
      <c r="C51" s="40"/>
      <c r="D51" s="40"/>
      <c r="E51" s="40"/>
      <c r="F51" s="40"/>
      <c r="G51" s="40"/>
      <c r="H51" s="40"/>
      <c r="I51" s="40"/>
      <c r="J51" s="40"/>
      <c r="K51" s="41" t="str">
        <f aca="false">IF(COUNT(C51:J51)=0,"",AVERAGE(C51:J51))</f>
        <v/>
      </c>
      <c r="L51" s="40"/>
      <c r="M51" s="42" t="str">
        <f aca="false">IF(OR(K51="",L51=""),"",IF(Pengaturan!$B$15="Ke bawah",ROUNDDOWN(K51*Pengaturan!$B$4+L51*Pengaturan!$B$5,0),ROUND(K51*Pengaturan!$B$4+L51*Pengaturan!$B$5,0)))</f>
        <v/>
      </c>
      <c r="N51" s="43" t="str">
        <f aca="false">IF(Q51="","",IF(Q51&gt;=Pengaturan!$B$10,"A",IF(Q51&gt;=Pengaturan!$B$11,"B",IF(Q51&gt;=Pengaturan!$B$12,"C","D"))))</f>
        <v/>
      </c>
      <c r="O51" s="44" t="str">
        <f aca="false">IF(Q51="","",IF(Q51&gt;=Pengaturan!$B$9,"Tuntas","Belum Tuntas"))</f>
        <v/>
      </c>
      <c r="P51" s="45" t="str">
        <f aca="false">IF(M51="","",RANK(M51,$M$6:$M$55,0))</f>
        <v/>
      </c>
      <c r="Q51" s="46" t="str">
        <f aca="false">IF(Pengaturan!$B$13="Rata-rata Harian",IF(K51="","",IF(Pengaturan!$B$15="Ke bawah",ROUNDDOWN(K51,0),ROUND(K51,0))),M51)</f>
        <v/>
      </c>
    </row>
    <row r="52" customFormat="false" ht="19.5" hidden="false" customHeight="true" outlineLevel="0" collapsed="false">
      <c r="A52" s="38" t="str">
        <f aca="false">IF(B52="","",COUNTA($B$6:B52))</f>
        <v/>
      </c>
      <c r="B52" s="39"/>
      <c r="C52" s="40"/>
      <c r="D52" s="40"/>
      <c r="E52" s="40"/>
      <c r="F52" s="40"/>
      <c r="G52" s="40"/>
      <c r="H52" s="40"/>
      <c r="I52" s="40"/>
      <c r="J52" s="40"/>
      <c r="K52" s="41" t="str">
        <f aca="false">IF(COUNT(C52:J52)=0,"",AVERAGE(C52:J52))</f>
        <v/>
      </c>
      <c r="L52" s="40"/>
      <c r="M52" s="42" t="str">
        <f aca="false">IF(OR(K52="",L52=""),"",IF(Pengaturan!$B$15="Ke bawah",ROUNDDOWN(K52*Pengaturan!$B$4+L52*Pengaturan!$B$5,0),ROUND(K52*Pengaturan!$B$4+L52*Pengaturan!$B$5,0)))</f>
        <v/>
      </c>
      <c r="N52" s="43" t="str">
        <f aca="false">IF(Q52="","",IF(Q52&gt;=Pengaturan!$B$10,"A",IF(Q52&gt;=Pengaturan!$B$11,"B",IF(Q52&gt;=Pengaturan!$B$12,"C","D"))))</f>
        <v/>
      </c>
      <c r="O52" s="44" t="str">
        <f aca="false">IF(Q52="","",IF(Q52&gt;=Pengaturan!$B$9,"Tuntas","Belum Tuntas"))</f>
        <v/>
      </c>
      <c r="P52" s="45" t="str">
        <f aca="false">IF(M52="","",RANK(M52,$M$6:$M$55,0))</f>
        <v/>
      </c>
      <c r="Q52" s="46" t="str">
        <f aca="false">IF(Pengaturan!$B$13="Rata-rata Harian",IF(K52="","",IF(Pengaturan!$B$15="Ke bawah",ROUNDDOWN(K52,0),ROUND(K52,0))),M52)</f>
        <v/>
      </c>
    </row>
    <row r="53" customFormat="false" ht="19.5" hidden="false" customHeight="true" outlineLevel="0" collapsed="false">
      <c r="A53" s="38" t="str">
        <f aca="false">IF(B53="","",COUNTA($B$6:B53))</f>
        <v/>
      </c>
      <c r="B53" s="39"/>
      <c r="C53" s="40"/>
      <c r="D53" s="40"/>
      <c r="E53" s="40"/>
      <c r="F53" s="40"/>
      <c r="G53" s="40"/>
      <c r="H53" s="40"/>
      <c r="I53" s="40"/>
      <c r="J53" s="40"/>
      <c r="K53" s="41" t="str">
        <f aca="false">IF(COUNT(C53:J53)=0,"",AVERAGE(C53:J53))</f>
        <v/>
      </c>
      <c r="L53" s="40"/>
      <c r="M53" s="42" t="str">
        <f aca="false">IF(OR(K53="",L53=""),"",IF(Pengaturan!$B$15="Ke bawah",ROUNDDOWN(K53*Pengaturan!$B$4+L53*Pengaturan!$B$5,0),ROUND(K53*Pengaturan!$B$4+L53*Pengaturan!$B$5,0)))</f>
        <v/>
      </c>
      <c r="N53" s="43" t="str">
        <f aca="false">IF(Q53="","",IF(Q53&gt;=Pengaturan!$B$10,"A",IF(Q53&gt;=Pengaturan!$B$11,"B",IF(Q53&gt;=Pengaturan!$B$12,"C","D"))))</f>
        <v/>
      </c>
      <c r="O53" s="44" t="str">
        <f aca="false">IF(Q53="","",IF(Q53&gt;=Pengaturan!$B$9,"Tuntas","Belum Tuntas"))</f>
        <v/>
      </c>
      <c r="P53" s="45" t="str">
        <f aca="false">IF(M53="","",RANK(M53,$M$6:$M$55,0))</f>
        <v/>
      </c>
      <c r="Q53" s="46" t="str">
        <f aca="false">IF(Pengaturan!$B$13="Rata-rata Harian",IF(K53="","",IF(Pengaturan!$B$15="Ke bawah",ROUNDDOWN(K53,0),ROUND(K53,0))),M53)</f>
        <v/>
      </c>
    </row>
    <row r="54" customFormat="false" ht="19.5" hidden="false" customHeight="true" outlineLevel="0" collapsed="false">
      <c r="A54" s="38" t="str">
        <f aca="false">IF(B54="","",COUNTA($B$6:B54))</f>
        <v/>
      </c>
      <c r="B54" s="39"/>
      <c r="C54" s="40"/>
      <c r="D54" s="40"/>
      <c r="E54" s="40"/>
      <c r="F54" s="40"/>
      <c r="G54" s="40"/>
      <c r="H54" s="40"/>
      <c r="I54" s="40"/>
      <c r="J54" s="40"/>
      <c r="K54" s="41" t="str">
        <f aca="false">IF(COUNT(C54:J54)=0,"",AVERAGE(C54:J54))</f>
        <v/>
      </c>
      <c r="L54" s="40"/>
      <c r="M54" s="42" t="str">
        <f aca="false">IF(OR(K54="",L54=""),"",IF(Pengaturan!$B$15="Ke bawah",ROUNDDOWN(K54*Pengaturan!$B$4+L54*Pengaturan!$B$5,0),ROUND(K54*Pengaturan!$B$4+L54*Pengaturan!$B$5,0)))</f>
        <v/>
      </c>
      <c r="N54" s="43" t="str">
        <f aca="false">IF(Q54="","",IF(Q54&gt;=Pengaturan!$B$10,"A",IF(Q54&gt;=Pengaturan!$B$11,"B",IF(Q54&gt;=Pengaturan!$B$12,"C","D"))))</f>
        <v/>
      </c>
      <c r="O54" s="44" t="str">
        <f aca="false">IF(Q54="","",IF(Q54&gt;=Pengaturan!$B$9,"Tuntas","Belum Tuntas"))</f>
        <v/>
      </c>
      <c r="P54" s="45" t="str">
        <f aca="false">IF(M54="","",RANK(M54,$M$6:$M$55,0))</f>
        <v/>
      </c>
      <c r="Q54" s="46" t="str">
        <f aca="false">IF(Pengaturan!$B$13="Rata-rata Harian",IF(K54="","",IF(Pengaturan!$B$15="Ke bawah",ROUNDDOWN(K54,0),ROUND(K54,0))),M54)</f>
        <v/>
      </c>
    </row>
    <row r="55" customFormat="false" ht="19.5" hidden="false" customHeight="true" outlineLevel="0" collapsed="false">
      <c r="A55" s="38" t="str">
        <f aca="false">IF(B55="","",COUNTA($B$6:B55))</f>
        <v/>
      </c>
      <c r="B55" s="39"/>
      <c r="C55" s="40"/>
      <c r="D55" s="40"/>
      <c r="E55" s="40"/>
      <c r="F55" s="40"/>
      <c r="G55" s="40"/>
      <c r="H55" s="40"/>
      <c r="I55" s="40"/>
      <c r="J55" s="40"/>
      <c r="K55" s="41" t="str">
        <f aca="false">IF(COUNT(C55:J55)=0,"",AVERAGE(C55:J55))</f>
        <v/>
      </c>
      <c r="L55" s="40"/>
      <c r="M55" s="42" t="str">
        <f aca="false">IF(OR(K55="",L55=""),"",IF(Pengaturan!$B$15="Ke bawah",ROUNDDOWN(K55*Pengaturan!$B$4+L55*Pengaturan!$B$5,0),ROUND(K55*Pengaturan!$B$4+L55*Pengaturan!$B$5,0)))</f>
        <v/>
      </c>
      <c r="N55" s="43" t="str">
        <f aca="false">IF(Q55="","",IF(Q55&gt;=Pengaturan!$B$10,"A",IF(Q55&gt;=Pengaturan!$B$11,"B",IF(Q55&gt;=Pengaturan!$B$12,"C","D"))))</f>
        <v/>
      </c>
      <c r="O55" s="44" t="str">
        <f aca="false">IF(Q55="","",IF(Q55&gt;=Pengaturan!$B$9,"Tuntas","Belum Tuntas"))</f>
        <v/>
      </c>
      <c r="P55" s="45" t="str">
        <f aca="false">IF(M55="","",RANK(M55,$M$6:$M$55,0))</f>
        <v/>
      </c>
      <c r="Q55" s="46" t="str">
        <f aca="false">IF(Pengaturan!$B$13="Rata-rata Harian",IF(K55="","",IF(Pengaturan!$B$15="Ke bawah",ROUNDDOWN(K55,0),ROUND(K55,0))),M55)</f>
        <v/>
      </c>
    </row>
    <row r="57" customFormat="false" ht="24" hidden="false" customHeight="true" outlineLevel="0" collapsed="false">
      <c r="A57" s="47" t="str">
        <f aca="false">"Keterangan: Predikat ditentukan berdasarkan "&amp;IF(Pengaturan!B13="Rata-rata Harian","Rata-rata PH","Nilai Rapor")&amp;".   A = "&amp;Pengaturan!B10&amp;" - 100   |   B = "&amp;Pengaturan!B11&amp;" - "&amp;(Pengaturan!B10-1)&amp;"   |   C = "&amp;Pengaturan!B12&amp;" - "&amp;(Pengaturan!B11-1)&amp;"   |   D = di bawah "&amp;Pengaturan!B12&amp;" (Belum Tuntas)"</f>
        <v>Keterangan: Predikat ditentukan berdasarkan Nilai Rapor.   A = 92 - 100   |   B = 83 - 91   |   C = 75 - 82   |   D = di bawah 75 (Belum Tuntas)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</sheetData>
  <sheetProtection sheet="true" formatCells="false" formatColumns="false" formatRows="false"/>
  <mergeCells count="5">
    <mergeCell ref="A1:K1"/>
    <mergeCell ref="L1:P1"/>
    <mergeCell ref="C2:F2"/>
    <mergeCell ref="C3:F3"/>
    <mergeCell ref="A57:P57"/>
  </mergeCells>
  <conditionalFormatting sqref="M6:M55">
    <cfRule type="expression" priority="2" aboveAverage="0" equalAverage="0" bottom="0" percent="0" rank="0" text="" dxfId="0">
      <formula>AND($M6&lt;&gt;"",$M6&lt;Pengaturan!$B$9)</formula>
    </cfRule>
  </conditionalFormatting>
  <conditionalFormatting sqref="N6:O55">
    <cfRule type="expression" priority="3" aboveAverage="0" equalAverage="0" bottom="0" percent="0" rank="0" text="" dxfId="0">
      <formula>AND($Q6&lt;&gt;"",$Q6&lt;Pengaturan!$B$9)</formula>
    </cfRule>
  </conditionalFormatting>
  <conditionalFormatting sqref="N6:N55">
    <cfRule type="expression" priority="4" aboveAverage="0" equalAverage="0" bottom="0" percent="0" rank="0" text="" dxfId="1">
      <formula>$N6="A"</formula>
    </cfRule>
    <cfRule type="expression" priority="5" aboveAverage="0" equalAverage="0" bottom="0" percent="0" rank="0" text="" dxfId="2">
      <formula>$N6="B"</formula>
    </cfRule>
    <cfRule type="expression" priority="6" aboveAverage="0" equalAverage="0" bottom="0" percent="0" rank="0" text="" dxfId="3">
      <formula>$N6="C"</formula>
    </cfRule>
  </conditionalFormatting>
  <dataValidations count="1">
    <dataValidation allowBlank="true" error="Isi angka 0 sampai 100." errorStyle="stop" errorTitle="Nilai tidak valid" operator="between" showDropDown="false" showErrorMessage="false" showInputMessage="false" sqref="C6:J55 L6:L55" type="decimal">
      <formula1>0</formula1>
      <formula2>100</formula2>
    </dataValidation>
  </dataValidations>
  <hyperlinks>
    <hyperlink ref="L1" r:id="rId2" display="https://pustakacendekia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2026-10-12T23:32:46Z</dcterms:created>
  <dc:creator>openpyxl</dc:creator>
  <dc:description/>
  <dc:language>en-US</dc:language>
  <cp:lastModifiedBy/>
  <dcterms:modified xsi:type="dcterms:W3CDTF">2026-10-12T23:32:46Z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